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users\Desktop\UNIDOS DE CABO VERDE\Fecho de Contas 2019 UCV\"/>
    </mc:Choice>
  </mc:AlternateContent>
  <xr:revisionPtr revIDLastSave="0" documentId="13_ncr:1_{1D1036D6-495B-4E9D-B084-26937A795B67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Balanço" sheetId="1" r:id="rId1"/>
    <sheet name="Dem.Resultados" sheetId="3" r:id="rId2"/>
    <sheet name="Fluxos de Caixa" sheetId="5" r:id="rId3"/>
    <sheet name="Custo Médio por utente" sheetId="4" r:id="rId4"/>
  </sheet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0" i="5" l="1"/>
  <c r="F49" i="5"/>
  <c r="D4" i="4"/>
  <c r="F31" i="3"/>
  <c r="F29" i="3"/>
  <c r="H31" i="3"/>
  <c r="H29" i="3"/>
  <c r="F24" i="3"/>
  <c r="F26" i="3"/>
  <c r="H26" i="3"/>
  <c r="H24" i="3"/>
  <c r="H17" i="1"/>
  <c r="F17" i="1"/>
  <c r="F27" i="1"/>
  <c r="F26" i="1"/>
  <c r="F39" i="1"/>
  <c r="F56" i="1"/>
  <c r="F54" i="1"/>
  <c r="H56" i="1"/>
  <c r="H55" i="1"/>
  <c r="F55" i="1"/>
  <c r="H54" i="1"/>
  <c r="F46" i="1"/>
  <c r="H46" i="1"/>
  <c r="H39" i="1"/>
  <c r="H27" i="1"/>
  <c r="H26" i="1"/>
</calcChain>
</file>

<file path=xl/sharedStrings.xml><?xml version="1.0" encoding="utf-8"?>
<sst xmlns="http://schemas.openxmlformats.org/spreadsheetml/2006/main" count="261" uniqueCount="118">
  <si>
    <t>Descrição</t>
  </si>
  <si>
    <t>Notas</t>
  </si>
  <si>
    <t>Nível</t>
  </si>
  <si>
    <t>Ano anterior</t>
  </si>
  <si>
    <t>Column1</t>
  </si>
  <si>
    <t>Column2</t>
  </si>
  <si>
    <t>Column3</t>
  </si>
  <si>
    <t>(em euros)</t>
  </si>
  <si>
    <t>Column4</t>
  </si>
  <si>
    <t>Column5</t>
  </si>
  <si>
    <t>Rubrica</t>
  </si>
  <si>
    <t>Ano corrente</t>
  </si>
  <si>
    <t>Unidos de Cabo Verde Associação</t>
  </si>
  <si>
    <t>NIF: 501417303</t>
  </si>
  <si>
    <t xml:space="preserve">Balanço em 31 de dezembro de 2019 </t>
  </si>
  <si>
    <t>2019</t>
  </si>
  <si>
    <t>2018</t>
  </si>
  <si>
    <t>ATIVO</t>
  </si>
  <si>
    <t>NORMAL</t>
  </si>
  <si>
    <t>Ativo não corrente</t>
  </si>
  <si>
    <t>Ativos fixos tangíveis</t>
  </si>
  <si>
    <t>Bens do património histórico e cultural</t>
  </si>
  <si>
    <t>Ativos intangíveis</t>
  </si>
  <si>
    <t>Investimentos financeiros</t>
  </si>
  <si>
    <t>Fundadores/ beneméritos /patrocinadores/ doadores/ associados/ membros</t>
  </si>
  <si>
    <t>Outros créditos e ativos não correntes</t>
  </si>
  <si>
    <t>Total ativo não corrente</t>
  </si>
  <si>
    <t>TOTAL</t>
  </si>
  <si>
    <t>Ativo corrente</t>
  </si>
  <si>
    <t>Inventários</t>
  </si>
  <si>
    <t>Créditos a receber</t>
  </si>
  <si>
    <t>Estado e outros entes públicos</t>
  </si>
  <si>
    <t>Diferimentos</t>
  </si>
  <si>
    <t>Outros ativos correntes</t>
  </si>
  <si>
    <t>Caixa e depósitos bancários</t>
  </si>
  <si>
    <t>Total ativo corrente</t>
  </si>
  <si>
    <t>Total ativo</t>
  </si>
  <si>
    <t>FUNDOS PATRIMONIAIS E PASSIVO</t>
  </si>
  <si>
    <t>Fundos Patrimoniais</t>
  </si>
  <si>
    <t>Fundos</t>
  </si>
  <si>
    <t>Excedentes técnicos</t>
  </si>
  <si>
    <t>Reservas</t>
  </si>
  <si>
    <t>Resultados transitados</t>
  </si>
  <si>
    <t>Excedentes de revalorização</t>
  </si>
  <si>
    <t>Ajustamentos / outras variações nos fundos patrimoniais</t>
  </si>
  <si>
    <t>Resultado líquido do período</t>
  </si>
  <si>
    <t>Dividendos antecipados</t>
  </si>
  <si>
    <t>Interesses que não controlam</t>
  </si>
  <si>
    <t>Total fundos patrimoniais</t>
  </si>
  <si>
    <t>Passivo</t>
  </si>
  <si>
    <t>Passivo não corrente</t>
  </si>
  <si>
    <t>Provisões</t>
  </si>
  <si>
    <t>Provisões específicas</t>
  </si>
  <si>
    <t>Financiamentos obtidos</t>
  </si>
  <si>
    <t>Outras dívidas a pagar</t>
  </si>
  <si>
    <t>Total passivo não corrente</t>
  </si>
  <si>
    <t>Passivo corrente</t>
  </si>
  <si>
    <t>Fornecedores</t>
  </si>
  <si>
    <t>Outros passivos correntes</t>
  </si>
  <si>
    <t>Total passivo corrente</t>
  </si>
  <si>
    <t>Total passivo</t>
  </si>
  <si>
    <t>Total fundos patrimoniais e passivo</t>
  </si>
  <si>
    <t xml:space="preserve">Demonstração dos resultados por naturezas em 31 de dezembro de 2019 </t>
  </si>
  <si>
    <t>Rendimentos e Gastos</t>
  </si>
  <si>
    <t>Vendas e serviços prestados</t>
  </si>
  <si>
    <t>Subsídios, doações e legados à exploração</t>
  </si>
  <si>
    <t>Variação nos inventários da produção</t>
  </si>
  <si>
    <t>Trabalhos para a própria entidade</t>
  </si>
  <si>
    <t>Custo das mercadorias vendidas e das matérias consumidas</t>
  </si>
  <si>
    <t>Fornecimentos e serviços externos</t>
  </si>
  <si>
    <t>Gastos com o pessoal</t>
  </si>
  <si>
    <t>Ajustamento de inventários (perdas / reversões)</t>
  </si>
  <si>
    <t>Imparidade de dívidas a receber (perdas / reversões)</t>
  </si>
  <si>
    <t>Provisões (aumentos / reduções)</t>
  </si>
  <si>
    <t>Provisões específicas (aumentos / reduções)</t>
  </si>
  <si>
    <t>Outras imparidas (perdas/reversões)</t>
  </si>
  <si>
    <t>Aumentos / reduções de justo valor</t>
  </si>
  <si>
    <t>Outros rendimentos</t>
  </si>
  <si>
    <t>Outros gastos</t>
  </si>
  <si>
    <t>Resultado antes de depreciações, gastos de financiamentos e impostos</t>
  </si>
  <si>
    <t>Gastos / reversões de depreciação e de amortização</t>
  </si>
  <si>
    <t>Resultado operacional (antes de gastos de financiamentos e impostos)</t>
  </si>
  <si>
    <t>Juros e rendimentos similares obtidos</t>
  </si>
  <si>
    <t>Juros e gastos similares suportados</t>
  </si>
  <si>
    <t>Resultado antes de impostos</t>
  </si>
  <si>
    <t>Imposto sobre o rendimento do período</t>
  </si>
  <si>
    <t>Custo médio por utente</t>
  </si>
  <si>
    <t>Utentes</t>
  </si>
  <si>
    <t>CMU</t>
  </si>
  <si>
    <t>Exercicio de 2019</t>
  </si>
  <si>
    <t xml:space="preserve">Fluxos de caixa de 1 de janeiro de 2019 a 31 de dezembro de 2019 </t>
  </si>
  <si>
    <t/>
  </si>
  <si>
    <t>Fluxos de caixa das atividades operacionais</t>
  </si>
  <si>
    <t>Recebimentos de clientes e utentes</t>
  </si>
  <si>
    <t>Pagamentos de subsídios</t>
  </si>
  <si>
    <t>Pagamentos de apoios</t>
  </si>
  <si>
    <t>Pagamentos de bolsas</t>
  </si>
  <si>
    <t>Pagamentos a fornecedores</t>
  </si>
  <si>
    <t>Pagamentos ao pessoal</t>
  </si>
  <si>
    <t>Pagamento/recebimento do imposto sobre o rendimento</t>
  </si>
  <si>
    <t>Outros recebimentos/pagamentos</t>
  </si>
  <si>
    <t>Fluxos de caixa das atividades de investimento</t>
  </si>
  <si>
    <t>Pagamentos respeitantes a:</t>
  </si>
  <si>
    <t>Outros ativos</t>
  </si>
  <si>
    <t>Recebimentos provenientes de:</t>
  </si>
  <si>
    <t>Subsídios ao investimento</t>
  </si>
  <si>
    <t>Juros e rendimentos similares</t>
  </si>
  <si>
    <t>Dividendos</t>
  </si>
  <si>
    <t>Fluxos de caixa das ativiades de financiamento</t>
  </si>
  <si>
    <t>Realização de fundos</t>
  </si>
  <si>
    <t>Cobertura de prejuízos</t>
  </si>
  <si>
    <t>Doações</t>
  </si>
  <si>
    <t>Outras operações de financiamento</t>
  </si>
  <si>
    <t>Juros e gastos similares</t>
  </si>
  <si>
    <t>Reduções de fundos</t>
  </si>
  <si>
    <t>Variação de caixa e seus equivalentes</t>
  </si>
  <si>
    <t>Caixa e seus equivalentes no início do período</t>
  </si>
  <si>
    <t>Caixa e seus equivalentes no fim do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</si>
</sst>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-&quot;€&quot;* #,##0.00_-;\-&quot;€&quot;* #,##0.00_-;_-&quot;€&quot;* &quot;-&quot;??_-;_-@_-"/>
    <numFmt numFmtId="169" formatCode="#,##0.00\ &quot;€&quot;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 applyBorder="1"/>
    <xf numFmtId="0" fontId="3" fillId="2" borderId="0" xfId="0" applyFont="1" applyFill="1" applyBorder="1" applyAlignment="1"/>
    <xf numFmtId="0" fontId="5" fillId="2" borderId="0" xfId="0" applyFont="1" applyFill="1" applyBorder="1"/>
    <xf numFmtId="43" fontId="0" fillId="2" borderId="0" xfId="1" applyNumberFormat="1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6" fillId="2" borderId="2" xfId="0" applyFont="1" applyFill="1" applyBorder="1"/>
    <xf numFmtId="0" fontId="7" fillId="2" borderId="2" xfId="0" applyFont="1" applyFill="1" applyBorder="1"/>
    <xf numFmtId="0" fontId="8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8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169" fontId="0" fillId="0" borderId="0" xfId="0" applyNumberFormat="1"/>
    <xf numFmtId="169" fontId="0" fillId="2" borderId="0" xfId="1" applyNumberFormat="1" applyFont="1" applyFill="1" applyBorder="1" applyAlignment="1">
      <alignment vertical="top"/>
    </xf>
    <xf numFmtId="169" fontId="0" fillId="2" borderId="0" xfId="0" applyNumberFormat="1" applyFill="1" applyBorder="1"/>
    <xf numFmtId="169" fontId="0" fillId="0" borderId="0" xfId="0" applyNumberFormat="1" applyFill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/>
    <xf numFmtId="0" fontId="3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9" fillId="2" borderId="2" xfId="0" applyFont="1" applyFill="1" applyBorder="1"/>
    <xf numFmtId="0" fontId="0" fillId="2" borderId="2" xfId="0" applyFill="1" applyBorder="1"/>
    <xf numFmtId="0" fontId="5" fillId="2" borderId="0" xfId="0" applyFont="1" applyFill="1" applyAlignment="1">
      <alignment horizontal="right"/>
    </xf>
    <xf numFmtId="0" fontId="5" fillId="2" borderId="0" xfId="0" applyFont="1" applyFill="1"/>
    <xf numFmtId="0" fontId="0" fillId="2" borderId="0" xfId="0" applyFill="1" applyAlignment="1">
      <alignment vertical="top"/>
    </xf>
    <xf numFmtId="169" fontId="0" fillId="2" borderId="0" xfId="0" applyNumberFormat="1" applyFill="1"/>
    <xf numFmtId="169" fontId="5" fillId="0" borderId="0" xfId="0" applyNumberFormat="1" applyFont="1"/>
    <xf numFmtId="169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69" fontId="0" fillId="0" borderId="3" xfId="0" applyNumberFormat="1" applyBorder="1"/>
    <xf numFmtId="0" fontId="3" fillId="2" borderId="0" xfId="0" applyFont="1" applyFill="1" applyAlignment="1">
      <alignment horizontal="left"/>
    </xf>
    <xf numFmtId="0" fontId="1" fillId="2" borderId="2" xfId="0" applyFont="1" applyFill="1" applyBorder="1"/>
    <xf numFmtId="0" fontId="8" fillId="2" borderId="0" xfId="0" applyFont="1" applyFill="1"/>
    <xf numFmtId="0" fontId="6" fillId="2" borderId="0" xfId="0" applyFont="1" applyFill="1"/>
    <xf numFmtId="0" fontId="1" fillId="2" borderId="0" xfId="0" applyFont="1" applyFill="1"/>
  </cellXfs>
  <cellStyles count="2">
    <cellStyle name="Moeda" xfId="1" builtinId="4"/>
    <cellStyle name="Normal" xfId="0" builtinId="0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9" formatCode="#,##0.00\ &quot;€&quot;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9" formatCode="#,##0.00\ &quot;€&quot;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numFmt numFmtId="169" formatCode="#,##0.00\ &quot;€&quot;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numFmt numFmtId="165" formatCode="0;\-0;;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vertical="top" textRotation="0" justifyLastLine="0" shrinkToFit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/>
        <i/>
        <color auto="1"/>
      </font>
      <border>
        <left/>
        <right/>
        <top/>
        <bottom/>
      </border>
    </dxf>
    <dxf>
      <font>
        <b/>
        <i val="0"/>
      </font>
      <border>
        <left/>
        <right/>
        <top/>
        <bottom/>
      </border>
    </dxf>
    <dxf>
      <font>
        <b/>
        <i val="0"/>
        <color auto="1"/>
      </font>
      <border>
        <left/>
        <right/>
        <top/>
        <bottom/>
      </border>
    </dxf>
    <dxf>
      <border>
        <left/>
        <right/>
        <top/>
        <bottom style="thin">
          <color theme="0" tint="-0.24994659260841701"/>
        </bottom>
      </border>
    </dxf>
    <dxf>
      <font>
        <b/>
        <i val="0"/>
      </font>
    </dxf>
    <dxf>
      <border>
        <left/>
        <right/>
        <top/>
        <bottom style="thin">
          <color theme="0" tint="-0.24994659260841701"/>
        </bottom>
      </border>
    </dxf>
    <dxf>
      <font>
        <b/>
        <i/>
        <color auto="1"/>
      </font>
      <border>
        <left/>
        <right/>
        <top/>
        <bottom/>
      </border>
    </dxf>
    <dxf>
      <font>
        <b/>
        <i val="0"/>
        <color auto="1"/>
      </font>
      <border>
        <left/>
        <right/>
        <top/>
        <bottom/>
      </border>
    </dxf>
    <dxf>
      <border>
        <left/>
        <right/>
        <top/>
        <bottom style="thin">
          <color theme="0" tint="-0.24994659260841701"/>
        </bottom>
      </border>
    </dxf>
    <dxf>
      <font>
        <b/>
        <i val="0"/>
      </font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9" formatCode="#,##0.00\ &quot;€&quot;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9" formatCode="#,##0.00\ &quot;€&quot;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numFmt numFmtId="169" formatCode="#,##0.00\ &quot;€&quot;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numFmt numFmtId="165" formatCode="0;\-0;;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vertical="top" textRotation="0" justifyLastLine="0" shrinkToFit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9" formatCode="#,##0.00\ &quot;€&quot;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9" formatCode="#,##0.00\ &quot;€&quot;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numFmt numFmtId="169" formatCode="#,##0.00\ &quot;€&quot;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numFmt numFmtId="165" formatCode="0;\-0;;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vertical="top" textRotation="0" justifyLastLine="0" shrinkToFit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strike val="0"/>
      </font>
      <border>
        <left/>
        <right/>
        <top/>
        <bottom/>
        <vertical/>
        <horizontal/>
      </border>
    </dxf>
  </dxfs>
  <tableStyles count="1" defaultTableStyle="TableStyleMedium9" defaultPivotStyle="PivotStyleMedium7">
    <tableStyle name="Clean" pivot="0" count="1" xr9:uid="{00000000-0011-0000-FFFF-FFFF00000000}">
      <tableStyleElement type="wholeTable" dxfId="6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nes" displayName="lines" ref="B8:K56" totalsRowShown="0" headerRowDxfId="59" dataDxfId="58">
  <autoFilter ref="B8:K5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8" xr3:uid="{00000000-0010-0000-0000-000012000000}" name="Descrição" dataDxfId="57"/>
    <tableColumn id="3" xr3:uid="{00000000-0010-0000-0000-000003000000}" name="Column1" dataDxfId="56"/>
    <tableColumn id="17" xr3:uid="{00000000-0010-0000-0000-000011000000}" name="Notas" dataDxfId="55"/>
    <tableColumn id="4" xr3:uid="{00000000-0010-0000-0000-000004000000}" name="Column2" dataDxfId="54"/>
    <tableColumn id="16" xr3:uid="{00000000-0010-0000-0000-000010000000}" name="Ano corrente" dataDxfId="47"/>
    <tableColumn id="5" xr3:uid="{00000000-0010-0000-0000-000005000000}" name="Column3" dataDxfId="46"/>
    <tableColumn id="2" xr3:uid="{00000000-0010-0000-0000-000002000000}" name="Ano anterior" dataDxfId="45"/>
    <tableColumn id="6" xr3:uid="{00000000-0010-0000-0000-000006000000}" name="Column4" dataDxfId="53" totalsRowDxfId="52"/>
    <tableColumn id="8" xr3:uid="{00000000-0010-0000-0000-000008000000}" name="Column5" dataDxfId="51" totalsRowDxfId="50"/>
    <tableColumn id="1" xr3:uid="{00000000-0010-0000-0000-000001000000}" name="Nível" dataDxfId="49" totalsRowDxfId="48"/>
  </tableColumns>
  <tableStyleInfo name="Clean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4999BF-B532-4FD5-AD9E-C1DB0C03052F}" name="lines2" displayName="lines2" ref="B8:J31" totalsRowShown="0" headerRowDxfId="44" dataDxfId="43">
  <autoFilter ref="B8:J31" xr:uid="{020CBACF-D075-468F-B810-2B0A8575F84E}"/>
  <tableColumns count="9">
    <tableColumn id="18" xr3:uid="{95F24725-19B3-436E-9482-2D32B30798FF}" name="Descrição" dataDxfId="41" totalsRowDxfId="42"/>
    <tableColumn id="3" xr3:uid="{C26FF44C-CF1D-47E7-B1EA-12C4383004DC}" name="Column1" dataDxfId="39" totalsRowDxfId="40"/>
    <tableColumn id="17" xr3:uid="{B10643CA-705D-4C5C-B0FF-F4FE9530480D}" name="Notas" dataDxfId="37" totalsRowDxfId="38"/>
    <tableColumn id="4" xr3:uid="{1B74E729-1077-4E65-B845-6AC6C3756F4F}" name="Column2" dataDxfId="35" totalsRowDxfId="36"/>
    <tableColumn id="16" xr3:uid="{F1534212-331C-45E7-8E9D-44D6A798BFAA}" name="Ano corrente" dataDxfId="27" totalsRowDxfId="34"/>
    <tableColumn id="5" xr3:uid="{C7526B04-5EA3-45F5-A209-3C728DEF4413}" name="Column3" dataDxfId="26" totalsRowDxfId="33"/>
    <tableColumn id="2" xr3:uid="{0DCB574F-2F01-4744-806E-C26735ACA90A}" name="Ano anterior" dataDxfId="25" totalsRowDxfId="32"/>
    <tableColumn id="8" xr3:uid="{0FE9AE42-D3E6-4E3A-88D0-1CDE43D00E52}" name="Column5" dataDxfId="30" totalsRowDxfId="31"/>
    <tableColumn id="1" xr3:uid="{810381B5-3BAB-4CC4-88E1-0FD4E89EF26B}" name="Nível" dataDxfId="28" totalsRowDxfId="29"/>
  </tableColumns>
  <tableStyleInfo name="Clean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6939E50-C948-4E5A-80A2-BB09090B28FF}" name="lines4" displayName="lines4" ref="B8:K50" totalsRowShown="0" headerRowDxfId="14" dataDxfId="13">
  <autoFilter ref="B8:K50" xr:uid="{472B96BE-26D8-4F77-82B1-326C23239D7E}"/>
  <tableColumns count="10">
    <tableColumn id="18" xr3:uid="{69811032-C13B-4FAD-AF2E-752EEF23FB43}" name="Descrição" dataDxfId="12"/>
    <tableColumn id="3" xr3:uid="{0ECA4BE8-42E8-421A-B704-596004197A28}" name="Column1" dataDxfId="11"/>
    <tableColumn id="17" xr3:uid="{D94E1CD8-FEA7-402A-977B-644CE9DCFFA1}" name="Notas" dataDxfId="10"/>
    <tableColumn id="4" xr3:uid="{F7254805-0372-4846-BC4D-605EBCA1E0E6}" name="Column2" dataDxfId="9"/>
    <tableColumn id="16" xr3:uid="{31CDC64C-64CA-411B-9B2F-38E260D90D7B}" name="Ano corrente" dataDxfId="2"/>
    <tableColumn id="5" xr3:uid="{5234ADC3-BD78-463A-AA12-13C5B668847C}" name="Column3" dataDxfId="1"/>
    <tableColumn id="2" xr3:uid="{AC1C4CFC-FF87-4D27-AAA1-D3303C807A90}" name="Ano anterior" dataDxfId="0"/>
    <tableColumn id="6" xr3:uid="{EA8219CB-763D-472B-B561-6E6841FBE5B4}" name="Column4" dataDxfId="7" totalsRowDxfId="8"/>
    <tableColumn id="8" xr3:uid="{00D45A44-B677-4BF5-AE6E-E2682E5B68CA}" name="Column5" dataDxfId="5" totalsRowDxfId="6"/>
    <tableColumn id="1" xr3:uid="{1D4365C9-D235-4246-96D0-86D8FA0AB170}" name="Nível" dataDxfId="3" totalsRowDxfId="4"/>
  </tableColumns>
  <tableStyleInfo name="Clean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9"/>
  <sheetViews>
    <sheetView tabSelected="1" zoomScale="90" zoomScaleNormal="90" workbookViewId="0">
      <selection activeCell="N40" sqref="N40"/>
    </sheetView>
  </sheetViews>
  <sheetFormatPr defaultColWidth="10.875" defaultRowHeight="15.75" x14ac:dyDescent="0.25"/>
  <cols>
    <col min="1" max="1" width="3.625" style="1" customWidth="1"/>
    <col min="2" max="2" width="64.375" style="1" bestFit="1" customWidth="1"/>
    <col min="3" max="3" width="1" style="1" customWidth="1"/>
    <col min="4" max="4" width="12" style="1" customWidth="1"/>
    <col min="5" max="5" width="1" style="1" customWidth="1"/>
    <col min="6" max="6" width="18" style="1" customWidth="1"/>
    <col min="7" max="7" width="1" style="1" customWidth="1"/>
    <col min="8" max="8" width="18" style="1" customWidth="1"/>
    <col min="9" max="10" width="18" style="1" hidden="1" customWidth="1"/>
    <col min="11" max="11" width="27.125" style="1" hidden="1" customWidth="1"/>
    <col min="12" max="12" width="1.125" style="1" customWidth="1"/>
    <col min="13" max="16384" width="10.875" style="1"/>
  </cols>
  <sheetData>
    <row r="1" spans="2:11" ht="6.95" customHeight="1" x14ac:dyDescent="0.25"/>
    <row r="2" spans="2:11" ht="19.5" thickBot="1" x14ac:dyDescent="0.35">
      <c r="B2" s="22" t="s">
        <v>12</v>
      </c>
      <c r="C2" s="22"/>
      <c r="D2" s="22"/>
      <c r="E2" s="22"/>
      <c r="F2" s="22"/>
      <c r="G2" s="21" t="s">
        <v>13</v>
      </c>
      <c r="H2" s="21"/>
      <c r="I2" s="6"/>
      <c r="J2" s="6"/>
      <c r="K2" s="2"/>
    </row>
    <row r="3" spans="2:11" ht="6.95" customHeight="1" x14ac:dyDescent="0.3">
      <c r="B3" s="17"/>
      <c r="C3" s="17"/>
      <c r="D3" s="17"/>
      <c r="E3" s="17"/>
      <c r="F3" s="17"/>
      <c r="G3" s="6"/>
      <c r="H3" s="6"/>
      <c r="I3" s="6"/>
      <c r="J3" s="6"/>
      <c r="K3" s="2"/>
    </row>
    <row r="4" spans="2:11" ht="21.75" thickBot="1" x14ac:dyDescent="0.4">
      <c r="B4" s="12" t="s">
        <v>14</v>
      </c>
      <c r="C4" s="10"/>
      <c r="D4" s="11"/>
      <c r="E4" s="11"/>
      <c r="F4" s="11"/>
      <c r="G4" s="11"/>
      <c r="H4" s="13" t="s">
        <v>7</v>
      </c>
      <c r="I4" s="8"/>
      <c r="J4" s="8"/>
    </row>
    <row r="5" spans="2:11" ht="6.95" customHeight="1" x14ac:dyDescent="0.35">
      <c r="B5" s="14"/>
      <c r="C5" s="15"/>
      <c r="D5" s="16"/>
      <c r="E5" s="16"/>
      <c r="F5" s="16"/>
      <c r="G5" s="16"/>
      <c r="H5" s="8"/>
      <c r="I5" s="8"/>
      <c r="J5" s="8"/>
    </row>
    <row r="6" spans="2:11" x14ac:dyDescent="0.25">
      <c r="B6" s="27" t="s">
        <v>10</v>
      </c>
      <c r="C6" s="28"/>
      <c r="D6" s="27" t="s">
        <v>1</v>
      </c>
      <c r="E6" s="28"/>
      <c r="F6" s="27" t="s">
        <v>15</v>
      </c>
      <c r="G6" s="28"/>
      <c r="H6" s="27" t="s">
        <v>16</v>
      </c>
      <c r="I6" s="3"/>
      <c r="J6" s="3"/>
    </row>
    <row r="7" spans="2:11" ht="6.95" customHeight="1" x14ac:dyDescent="0.25"/>
    <row r="8" spans="2:11" hidden="1" x14ac:dyDescent="0.25">
      <c r="B8" s="1" t="s">
        <v>0</v>
      </c>
      <c r="C8" s="1" t="s">
        <v>4</v>
      </c>
      <c r="D8" s="1" t="s">
        <v>1</v>
      </c>
      <c r="E8" s="1" t="s">
        <v>5</v>
      </c>
      <c r="F8" s="1" t="s">
        <v>11</v>
      </c>
      <c r="G8" s="1" t="s">
        <v>6</v>
      </c>
      <c r="H8" s="1" t="s">
        <v>3</v>
      </c>
      <c r="I8" s="1" t="s">
        <v>8</v>
      </c>
      <c r="J8" s="1" t="s">
        <v>9</v>
      </c>
      <c r="K8" s="1" t="s">
        <v>2</v>
      </c>
    </row>
    <row r="9" spans="2:11" s="5" customFormat="1" x14ac:dyDescent="0.25">
      <c r="B9" s="18" t="s">
        <v>17</v>
      </c>
      <c r="C9" s="1"/>
      <c r="D9" s="20"/>
      <c r="E9" s="4"/>
      <c r="F9" s="23"/>
      <c r="G9" s="24"/>
      <c r="H9" s="23"/>
      <c r="I9" s="20" t="s">
        <v>18</v>
      </c>
      <c r="J9" s="20">
        <v>3</v>
      </c>
      <c r="K9" s="20">
        <v>1</v>
      </c>
    </row>
    <row r="10" spans="2:11" x14ac:dyDescent="0.25">
      <c r="B10" s="20" t="s">
        <v>19</v>
      </c>
      <c r="D10" s="20"/>
      <c r="F10" s="23"/>
      <c r="G10" s="25"/>
      <c r="H10" s="23"/>
      <c r="I10" s="20" t="s">
        <v>18</v>
      </c>
      <c r="J10" s="20">
        <v>3</v>
      </c>
      <c r="K10" s="20">
        <v>2</v>
      </c>
    </row>
    <row r="11" spans="2:11" x14ac:dyDescent="0.25">
      <c r="B11" s="20" t="s">
        <v>20</v>
      </c>
      <c r="D11" s="20"/>
      <c r="F11" s="23">
        <v>2961.46</v>
      </c>
      <c r="G11" s="25"/>
      <c r="H11" s="23">
        <v>4422.22</v>
      </c>
      <c r="I11" s="20" t="s">
        <v>18</v>
      </c>
      <c r="J11" s="20">
        <v>3</v>
      </c>
      <c r="K11" s="20">
        <v>3</v>
      </c>
    </row>
    <row r="12" spans="2:11" x14ac:dyDescent="0.25">
      <c r="B12" s="20" t="s">
        <v>21</v>
      </c>
      <c r="D12" s="20"/>
      <c r="F12" s="23">
        <v>0</v>
      </c>
      <c r="G12" s="25"/>
      <c r="H12" s="23">
        <v>0</v>
      </c>
      <c r="I12" s="20" t="s">
        <v>18</v>
      </c>
      <c r="J12" s="20">
        <v>3</v>
      </c>
      <c r="K12" s="20">
        <v>3</v>
      </c>
    </row>
    <row r="13" spans="2:11" x14ac:dyDescent="0.25">
      <c r="B13" s="20" t="s">
        <v>22</v>
      </c>
      <c r="D13" s="20"/>
      <c r="F13" s="23">
        <v>0</v>
      </c>
      <c r="G13" s="25"/>
      <c r="H13" s="23">
        <v>0</v>
      </c>
      <c r="I13" s="20" t="s">
        <v>18</v>
      </c>
      <c r="J13" s="20">
        <v>3</v>
      </c>
      <c r="K13" s="20">
        <v>3</v>
      </c>
    </row>
    <row r="14" spans="2:11" x14ac:dyDescent="0.25">
      <c r="B14" s="20" t="s">
        <v>23</v>
      </c>
      <c r="D14" s="20"/>
      <c r="F14" s="23">
        <v>204.2</v>
      </c>
      <c r="G14" s="25"/>
      <c r="H14" s="23">
        <v>0</v>
      </c>
      <c r="I14" s="20" t="s">
        <v>18</v>
      </c>
      <c r="J14" s="20">
        <v>3</v>
      </c>
      <c r="K14" s="20">
        <v>3</v>
      </c>
    </row>
    <row r="15" spans="2:11" x14ac:dyDescent="0.25">
      <c r="B15" s="20" t="s">
        <v>24</v>
      </c>
      <c r="D15" s="20"/>
      <c r="F15" s="23">
        <v>0</v>
      </c>
      <c r="G15" s="25"/>
      <c r="H15" s="23">
        <v>0</v>
      </c>
      <c r="I15" s="20" t="s">
        <v>18</v>
      </c>
      <c r="J15" s="20">
        <v>3</v>
      </c>
      <c r="K15" s="20">
        <v>3</v>
      </c>
    </row>
    <row r="16" spans="2:11" x14ac:dyDescent="0.25">
      <c r="B16" s="20" t="s">
        <v>25</v>
      </c>
      <c r="D16" s="20"/>
      <c r="F16" s="26">
        <v>0</v>
      </c>
      <c r="G16" s="25"/>
      <c r="H16" s="23">
        <v>0</v>
      </c>
      <c r="I16" s="20" t="s">
        <v>18</v>
      </c>
      <c r="J16" s="20">
        <v>3</v>
      </c>
      <c r="K16" s="20">
        <v>3</v>
      </c>
    </row>
    <row r="17" spans="2:11" x14ac:dyDescent="0.25">
      <c r="B17" s="19" t="s">
        <v>26</v>
      </c>
      <c r="D17" s="20"/>
      <c r="F17" s="26">
        <f>+F16+F15+F14+F13+F12+F11</f>
        <v>3165.66</v>
      </c>
      <c r="G17" s="25"/>
      <c r="H17" s="23">
        <f>+H11+H12+H13+H14+H15+H16</f>
        <v>4422.22</v>
      </c>
      <c r="I17" s="20" t="s">
        <v>27</v>
      </c>
      <c r="J17" s="20">
        <v>3</v>
      </c>
      <c r="K17" s="20">
        <v>2</v>
      </c>
    </row>
    <row r="18" spans="2:11" x14ac:dyDescent="0.25">
      <c r="B18" s="20" t="s">
        <v>28</v>
      </c>
      <c r="D18" s="20"/>
      <c r="F18" s="26"/>
      <c r="G18" s="25"/>
      <c r="H18" s="23"/>
      <c r="I18" s="20" t="s">
        <v>18</v>
      </c>
      <c r="J18" s="20">
        <v>3</v>
      </c>
      <c r="K18" s="20">
        <v>2</v>
      </c>
    </row>
    <row r="19" spans="2:11" x14ac:dyDescent="0.25">
      <c r="B19" s="20" t="s">
        <v>29</v>
      </c>
      <c r="D19" s="20"/>
      <c r="F19" s="26">
        <v>0</v>
      </c>
      <c r="G19" s="25"/>
      <c r="H19" s="23">
        <v>4034.42</v>
      </c>
      <c r="I19" s="20" t="s">
        <v>18</v>
      </c>
      <c r="J19" s="20">
        <v>3</v>
      </c>
      <c r="K19" s="20">
        <v>3</v>
      </c>
    </row>
    <row r="20" spans="2:11" x14ac:dyDescent="0.25">
      <c r="B20" s="20" t="s">
        <v>30</v>
      </c>
      <c r="D20" s="20"/>
      <c r="F20" s="26">
        <v>1318</v>
      </c>
      <c r="G20" s="25"/>
      <c r="H20" s="23">
        <v>13761.8</v>
      </c>
      <c r="I20" s="20" t="s">
        <v>18</v>
      </c>
      <c r="J20" s="20">
        <v>3</v>
      </c>
      <c r="K20" s="20">
        <v>3</v>
      </c>
    </row>
    <row r="21" spans="2:11" x14ac:dyDescent="0.25">
      <c r="B21" s="20" t="s">
        <v>31</v>
      </c>
      <c r="D21" s="20"/>
      <c r="F21" s="26">
        <v>0</v>
      </c>
      <c r="G21" s="25"/>
      <c r="H21" s="23">
        <v>22.19</v>
      </c>
      <c r="I21" s="20" t="s">
        <v>18</v>
      </c>
      <c r="J21" s="20">
        <v>3</v>
      </c>
      <c r="K21" s="20">
        <v>3</v>
      </c>
    </row>
    <row r="22" spans="2:11" x14ac:dyDescent="0.25">
      <c r="B22" s="20" t="s">
        <v>24</v>
      </c>
      <c r="D22" s="20"/>
      <c r="F22" s="26">
        <v>0</v>
      </c>
      <c r="G22" s="25"/>
      <c r="H22" s="23">
        <v>0</v>
      </c>
      <c r="I22" s="20" t="s">
        <v>18</v>
      </c>
      <c r="J22" s="20">
        <v>3</v>
      </c>
      <c r="K22" s="20">
        <v>3</v>
      </c>
    </row>
    <row r="23" spans="2:11" x14ac:dyDescent="0.25">
      <c r="B23" s="20" t="s">
        <v>32</v>
      </c>
      <c r="D23" s="20"/>
      <c r="F23" s="26">
        <v>0</v>
      </c>
      <c r="G23" s="25"/>
      <c r="H23" s="23">
        <v>0</v>
      </c>
      <c r="I23" s="20" t="s">
        <v>18</v>
      </c>
      <c r="J23" s="20">
        <v>3</v>
      </c>
      <c r="K23" s="20">
        <v>3</v>
      </c>
    </row>
    <row r="24" spans="2:11" x14ac:dyDescent="0.25">
      <c r="B24" s="20" t="s">
        <v>33</v>
      </c>
      <c r="D24" s="20"/>
      <c r="F24" s="26">
        <v>8044.39</v>
      </c>
      <c r="G24" s="25"/>
      <c r="H24" s="23">
        <v>0</v>
      </c>
      <c r="I24" s="20" t="s">
        <v>18</v>
      </c>
      <c r="J24" s="20">
        <v>3</v>
      </c>
      <c r="K24" s="20">
        <v>3</v>
      </c>
    </row>
    <row r="25" spans="2:11" x14ac:dyDescent="0.25">
      <c r="B25" s="20" t="s">
        <v>34</v>
      </c>
      <c r="D25" s="20"/>
      <c r="F25" s="26">
        <v>37569.4</v>
      </c>
      <c r="G25" s="25"/>
      <c r="H25" s="23">
        <v>21555.279999999999</v>
      </c>
      <c r="I25" s="20" t="s">
        <v>18</v>
      </c>
      <c r="J25" s="20">
        <v>3</v>
      </c>
      <c r="K25" s="20">
        <v>3</v>
      </c>
    </row>
    <row r="26" spans="2:11" x14ac:dyDescent="0.25">
      <c r="B26" s="19" t="s">
        <v>35</v>
      </c>
      <c r="D26" s="20"/>
      <c r="F26" s="26">
        <f>+F25+F24+F23+F22+F21+F20+F19</f>
        <v>46931.79</v>
      </c>
      <c r="G26" s="25"/>
      <c r="H26" s="23">
        <f>+H25+H24+H23+H22+H21+H20+H19</f>
        <v>39373.689999999995</v>
      </c>
      <c r="I26" s="20" t="s">
        <v>27</v>
      </c>
      <c r="J26" s="20">
        <v>3</v>
      </c>
      <c r="K26" s="20">
        <v>2</v>
      </c>
    </row>
    <row r="27" spans="2:11" x14ac:dyDescent="0.25">
      <c r="B27" s="19" t="s">
        <v>36</v>
      </c>
      <c r="D27" s="20"/>
      <c r="F27" s="26">
        <f>+F26+F17</f>
        <v>50097.45</v>
      </c>
      <c r="G27" s="25"/>
      <c r="H27" s="23">
        <f>+H26+H17</f>
        <v>43795.909999999996</v>
      </c>
      <c r="I27" s="20" t="s">
        <v>27</v>
      </c>
      <c r="J27" s="20">
        <v>3</v>
      </c>
      <c r="K27" s="20">
        <v>1</v>
      </c>
    </row>
    <row r="28" spans="2:11" x14ac:dyDescent="0.25">
      <c r="B28" s="20" t="s">
        <v>37</v>
      </c>
      <c r="D28" s="20"/>
      <c r="F28" s="26"/>
      <c r="G28" s="25"/>
      <c r="H28" s="23"/>
      <c r="I28" s="20" t="s">
        <v>18</v>
      </c>
      <c r="J28" s="20">
        <v>4</v>
      </c>
      <c r="K28" s="20">
        <v>1</v>
      </c>
    </row>
    <row r="29" spans="2:11" x14ac:dyDescent="0.25">
      <c r="B29" s="20" t="s">
        <v>38</v>
      </c>
      <c r="D29" s="20"/>
      <c r="F29" s="26">
        <v>0</v>
      </c>
      <c r="G29" s="25"/>
      <c r="H29" s="23">
        <v>0</v>
      </c>
      <c r="I29" s="20" t="s">
        <v>18</v>
      </c>
      <c r="J29" s="20">
        <v>3</v>
      </c>
      <c r="K29" s="20">
        <v>2</v>
      </c>
    </row>
    <row r="30" spans="2:11" x14ac:dyDescent="0.25">
      <c r="B30" s="20" t="s">
        <v>39</v>
      </c>
      <c r="D30" s="20"/>
      <c r="F30" s="26">
        <v>253.2</v>
      </c>
      <c r="G30" s="25"/>
      <c r="H30" s="23">
        <v>253.2</v>
      </c>
      <c r="I30" s="20" t="s">
        <v>18</v>
      </c>
      <c r="J30" s="20">
        <v>3</v>
      </c>
      <c r="K30" s="20">
        <v>3</v>
      </c>
    </row>
    <row r="31" spans="2:11" x14ac:dyDescent="0.25">
      <c r="B31" s="20" t="s">
        <v>40</v>
      </c>
      <c r="D31" s="20"/>
      <c r="F31" s="26">
        <v>0</v>
      </c>
      <c r="G31" s="25"/>
      <c r="H31" s="23">
        <v>0</v>
      </c>
      <c r="I31" s="20" t="s">
        <v>18</v>
      </c>
      <c r="J31" s="20">
        <v>3</v>
      </c>
      <c r="K31" s="20">
        <v>3</v>
      </c>
    </row>
    <row r="32" spans="2:11" x14ac:dyDescent="0.25">
      <c r="B32" s="20" t="s">
        <v>41</v>
      </c>
      <c r="D32" s="20"/>
      <c r="F32" s="26">
        <v>0</v>
      </c>
      <c r="G32" s="25"/>
      <c r="H32" s="23">
        <v>0</v>
      </c>
      <c r="I32" s="20" t="s">
        <v>18</v>
      </c>
      <c r="J32" s="20">
        <v>3</v>
      </c>
      <c r="K32" s="20">
        <v>3</v>
      </c>
    </row>
    <row r="33" spans="2:11" x14ac:dyDescent="0.25">
      <c r="B33" s="20" t="s">
        <v>42</v>
      </c>
      <c r="D33" s="20"/>
      <c r="F33" s="26">
        <v>-97945.36</v>
      </c>
      <c r="G33" s="25"/>
      <c r="H33" s="23">
        <v>-113684.12</v>
      </c>
      <c r="I33" s="20" t="s">
        <v>18</v>
      </c>
      <c r="J33" s="20">
        <v>3</v>
      </c>
      <c r="K33" s="20">
        <v>3</v>
      </c>
    </row>
    <row r="34" spans="2:11" x14ac:dyDescent="0.25">
      <c r="B34" s="20" t="s">
        <v>43</v>
      </c>
      <c r="D34" s="20"/>
      <c r="F34" s="26">
        <v>0</v>
      </c>
      <c r="G34" s="25"/>
      <c r="H34" s="23">
        <v>0</v>
      </c>
      <c r="I34" s="20" t="s">
        <v>18</v>
      </c>
      <c r="J34" s="20">
        <v>3</v>
      </c>
      <c r="K34" s="20">
        <v>3</v>
      </c>
    </row>
    <row r="35" spans="2:11" x14ac:dyDescent="0.25">
      <c r="B35" s="20" t="s">
        <v>44</v>
      </c>
      <c r="D35" s="20"/>
      <c r="F35" s="26">
        <v>0</v>
      </c>
      <c r="G35" s="25"/>
      <c r="H35" s="23">
        <v>0</v>
      </c>
      <c r="I35" s="20" t="s">
        <v>18</v>
      </c>
      <c r="J35" s="20">
        <v>3</v>
      </c>
      <c r="K35" s="20">
        <v>3</v>
      </c>
    </row>
    <row r="36" spans="2:11" x14ac:dyDescent="0.25">
      <c r="B36" s="19" t="s">
        <v>45</v>
      </c>
      <c r="D36" s="20"/>
      <c r="F36" s="26">
        <v>23726.77</v>
      </c>
      <c r="G36" s="25"/>
      <c r="H36" s="23">
        <v>15738.76</v>
      </c>
      <c r="I36" s="20" t="s">
        <v>18</v>
      </c>
      <c r="J36" s="20">
        <v>3</v>
      </c>
      <c r="K36" s="20">
        <v>3</v>
      </c>
    </row>
    <row r="37" spans="2:11" x14ac:dyDescent="0.25">
      <c r="B37" s="20" t="s">
        <v>46</v>
      </c>
      <c r="D37" s="20"/>
      <c r="F37" s="26">
        <v>0</v>
      </c>
      <c r="G37" s="25"/>
      <c r="H37" s="23">
        <v>0</v>
      </c>
      <c r="I37" s="20" t="s">
        <v>18</v>
      </c>
      <c r="J37" s="20">
        <v>3</v>
      </c>
      <c r="K37" s="20">
        <v>3</v>
      </c>
    </row>
    <row r="38" spans="2:11" x14ac:dyDescent="0.25">
      <c r="B38" s="20" t="s">
        <v>47</v>
      </c>
      <c r="D38" s="20"/>
      <c r="F38" s="26">
        <v>0</v>
      </c>
      <c r="G38" s="25"/>
      <c r="H38" s="23">
        <v>0</v>
      </c>
      <c r="I38" s="20" t="s">
        <v>18</v>
      </c>
      <c r="J38" s="20">
        <v>3</v>
      </c>
      <c r="K38" s="20">
        <v>3</v>
      </c>
    </row>
    <row r="39" spans="2:11" x14ac:dyDescent="0.25">
      <c r="B39" s="20" t="s">
        <v>48</v>
      </c>
      <c r="D39" s="20"/>
      <c r="F39" s="26">
        <f>+F38+F37+F36+F35+F34+F33+F32+F31+F30+F29</f>
        <v>-73965.39</v>
      </c>
      <c r="G39" s="25"/>
      <c r="H39" s="23">
        <f>+H38+H37+H36+H35+H34+H33+H32+H31+H30+H29</f>
        <v>-97692.160000000003</v>
      </c>
      <c r="I39" s="20" t="s">
        <v>27</v>
      </c>
      <c r="J39" s="20">
        <v>3</v>
      </c>
      <c r="K39" s="20">
        <v>2</v>
      </c>
    </row>
    <row r="40" spans="2:11" x14ac:dyDescent="0.25">
      <c r="B40" s="20" t="s">
        <v>49</v>
      </c>
      <c r="D40" s="20"/>
      <c r="F40" s="26"/>
      <c r="G40" s="25"/>
      <c r="H40" s="23"/>
      <c r="I40" s="20" t="s">
        <v>18</v>
      </c>
      <c r="J40" s="20">
        <v>4</v>
      </c>
      <c r="K40" s="20">
        <v>2</v>
      </c>
    </row>
    <row r="41" spans="2:11" x14ac:dyDescent="0.25">
      <c r="B41" s="20" t="s">
        <v>50</v>
      </c>
      <c r="D41" s="20"/>
      <c r="F41" s="26"/>
      <c r="G41" s="25"/>
      <c r="H41" s="23"/>
      <c r="I41" s="20" t="s">
        <v>18</v>
      </c>
      <c r="J41" s="20">
        <v>4</v>
      </c>
      <c r="K41" s="20">
        <v>3</v>
      </c>
    </row>
    <row r="42" spans="2:11" x14ac:dyDescent="0.25">
      <c r="B42" s="20" t="s">
        <v>51</v>
      </c>
      <c r="D42" s="20"/>
      <c r="F42" s="26">
        <v>8169.27</v>
      </c>
      <c r="G42" s="25"/>
      <c r="H42" s="23">
        <v>10421.049999999999</v>
      </c>
      <c r="I42" s="20" t="s">
        <v>18</v>
      </c>
      <c r="J42" s="20">
        <v>4</v>
      </c>
      <c r="K42" s="20">
        <v>4</v>
      </c>
    </row>
    <row r="43" spans="2:11" x14ac:dyDescent="0.25">
      <c r="B43" s="20" t="s">
        <v>52</v>
      </c>
      <c r="D43" s="20"/>
      <c r="F43" s="26">
        <v>0</v>
      </c>
      <c r="G43" s="25"/>
      <c r="H43" s="23">
        <v>0</v>
      </c>
      <c r="I43" s="20" t="s">
        <v>18</v>
      </c>
      <c r="J43" s="20">
        <v>4</v>
      </c>
      <c r="K43" s="20">
        <v>4</v>
      </c>
    </row>
    <row r="44" spans="2:11" x14ac:dyDescent="0.25">
      <c r="B44" s="20" t="s">
        <v>53</v>
      </c>
      <c r="D44" s="20"/>
      <c r="F44" s="23">
        <v>0</v>
      </c>
      <c r="G44" s="25"/>
      <c r="H44" s="23">
        <v>0</v>
      </c>
      <c r="I44" s="20" t="s">
        <v>18</v>
      </c>
      <c r="J44" s="20">
        <v>4</v>
      </c>
      <c r="K44" s="20">
        <v>4</v>
      </c>
    </row>
    <row r="45" spans="2:11" x14ac:dyDescent="0.25">
      <c r="B45" s="20" t="s">
        <v>54</v>
      </c>
      <c r="D45" s="20"/>
      <c r="F45" s="23">
        <v>0</v>
      </c>
      <c r="G45" s="25"/>
      <c r="H45" s="23">
        <v>0</v>
      </c>
      <c r="I45" s="20" t="s">
        <v>18</v>
      </c>
      <c r="J45" s="20">
        <v>4</v>
      </c>
      <c r="K45" s="20">
        <v>4</v>
      </c>
    </row>
    <row r="46" spans="2:11" x14ac:dyDescent="0.25">
      <c r="B46" s="19" t="s">
        <v>55</v>
      </c>
      <c r="D46" s="20"/>
      <c r="F46" s="23">
        <f>+F45+F44+F43+F42</f>
        <v>8169.27</v>
      </c>
      <c r="G46" s="25"/>
      <c r="H46" s="23">
        <f>+H45+H44+H43+H42</f>
        <v>10421.049999999999</v>
      </c>
      <c r="I46" s="20" t="s">
        <v>27</v>
      </c>
      <c r="J46" s="20">
        <v>4</v>
      </c>
      <c r="K46" s="20">
        <v>3</v>
      </c>
    </row>
    <row r="47" spans="2:11" x14ac:dyDescent="0.25">
      <c r="B47" s="20" t="s">
        <v>56</v>
      </c>
      <c r="D47" s="20"/>
      <c r="F47" s="26"/>
      <c r="G47" s="25"/>
      <c r="H47" s="23"/>
      <c r="I47" s="20" t="s">
        <v>18</v>
      </c>
      <c r="J47" s="20">
        <v>4</v>
      </c>
      <c r="K47" s="20">
        <v>3</v>
      </c>
    </row>
    <row r="48" spans="2:11" x14ac:dyDescent="0.25">
      <c r="B48" s="20" t="s">
        <v>57</v>
      </c>
      <c r="D48" s="20"/>
      <c r="F48" s="26">
        <v>29631.27</v>
      </c>
      <c r="G48" s="25"/>
      <c r="H48" s="23">
        <v>35212.14</v>
      </c>
      <c r="I48" s="20" t="s">
        <v>18</v>
      </c>
      <c r="J48" s="20">
        <v>4</v>
      </c>
      <c r="K48" s="20">
        <v>4</v>
      </c>
    </row>
    <row r="49" spans="2:11" x14ac:dyDescent="0.25">
      <c r="B49" s="20" t="s">
        <v>31</v>
      </c>
      <c r="D49" s="20"/>
      <c r="F49" s="26">
        <v>44267.839999999997</v>
      </c>
      <c r="G49" s="25"/>
      <c r="H49" s="23">
        <v>55852.72</v>
      </c>
      <c r="I49" s="20" t="s">
        <v>18</v>
      </c>
      <c r="J49" s="20">
        <v>4</v>
      </c>
      <c r="K49" s="20">
        <v>4</v>
      </c>
    </row>
    <row r="50" spans="2:11" x14ac:dyDescent="0.25">
      <c r="B50" s="20" t="s">
        <v>24</v>
      </c>
      <c r="D50" s="20"/>
      <c r="F50" s="26">
        <v>0</v>
      </c>
      <c r="G50" s="25"/>
      <c r="H50" s="23">
        <v>0</v>
      </c>
      <c r="I50" s="20" t="s">
        <v>18</v>
      </c>
      <c r="J50" s="20">
        <v>4</v>
      </c>
      <c r="K50" s="20">
        <v>4</v>
      </c>
    </row>
    <row r="51" spans="2:11" x14ac:dyDescent="0.25">
      <c r="B51" s="20" t="s">
        <v>53</v>
      </c>
      <c r="D51" s="20"/>
      <c r="F51" s="26">
        <v>13063.5</v>
      </c>
      <c r="G51" s="25"/>
      <c r="H51" s="23">
        <v>13063.5</v>
      </c>
      <c r="I51" s="20" t="s">
        <v>18</v>
      </c>
      <c r="J51" s="20">
        <v>4</v>
      </c>
      <c r="K51" s="20">
        <v>4</v>
      </c>
    </row>
    <row r="52" spans="2:11" x14ac:dyDescent="0.25">
      <c r="B52" s="20" t="s">
        <v>32</v>
      </c>
      <c r="D52" s="20"/>
      <c r="F52" s="26">
        <v>0</v>
      </c>
      <c r="G52" s="25"/>
      <c r="H52" s="23">
        <v>0</v>
      </c>
      <c r="I52" s="20" t="s">
        <v>18</v>
      </c>
      <c r="J52" s="20">
        <v>4</v>
      </c>
      <c r="K52" s="20">
        <v>4</v>
      </c>
    </row>
    <row r="53" spans="2:11" x14ac:dyDescent="0.25">
      <c r="B53" s="20" t="s">
        <v>58</v>
      </c>
      <c r="D53" s="20"/>
      <c r="F53" s="26">
        <v>28930.959999999999</v>
      </c>
      <c r="G53" s="25"/>
      <c r="H53" s="23">
        <v>26848.66</v>
      </c>
      <c r="I53" s="20" t="s">
        <v>18</v>
      </c>
      <c r="J53" s="20">
        <v>4</v>
      </c>
      <c r="K53" s="20">
        <v>4</v>
      </c>
    </row>
    <row r="54" spans="2:11" x14ac:dyDescent="0.25">
      <c r="B54" s="19" t="s">
        <v>59</v>
      </c>
      <c r="D54" s="20"/>
      <c r="F54" s="26">
        <f>+F53+F52+F51+F50+F49+F48</f>
        <v>115893.56999999999</v>
      </c>
      <c r="G54" s="25"/>
      <c r="H54" s="23">
        <f>+H53+H52+H51+H50+H49+H48</f>
        <v>130977.02</v>
      </c>
      <c r="I54" s="20" t="s">
        <v>27</v>
      </c>
      <c r="J54" s="20">
        <v>4</v>
      </c>
      <c r="K54" s="20">
        <v>3</v>
      </c>
    </row>
    <row r="55" spans="2:11" x14ac:dyDescent="0.25">
      <c r="B55" s="20" t="s">
        <v>60</v>
      </c>
      <c r="D55" s="20"/>
      <c r="F55" s="23">
        <f>+F54+F46</f>
        <v>124062.84</v>
      </c>
      <c r="G55" s="25"/>
      <c r="H55" s="23">
        <f>+H54+H46</f>
        <v>141398.07</v>
      </c>
      <c r="I55" s="20" t="s">
        <v>27</v>
      </c>
      <c r="J55" s="20">
        <v>4</v>
      </c>
      <c r="K55" s="20">
        <v>2</v>
      </c>
    </row>
    <row r="56" spans="2:11" x14ac:dyDescent="0.25">
      <c r="B56" s="20" t="s">
        <v>61</v>
      </c>
      <c r="D56" s="20"/>
      <c r="F56" s="23">
        <f>+F55+F39</f>
        <v>50097.45</v>
      </c>
      <c r="G56" s="25"/>
      <c r="H56" s="23">
        <f>+H55+H39</f>
        <v>43705.91</v>
      </c>
      <c r="I56" s="20" t="s">
        <v>27</v>
      </c>
      <c r="J56" s="20">
        <v>4</v>
      </c>
      <c r="K56" s="20">
        <v>1</v>
      </c>
    </row>
    <row r="58" spans="2:11" x14ac:dyDescent="0.25">
      <c r="F58" s="25"/>
    </row>
    <row r="59" spans="2:11" x14ac:dyDescent="0.25">
      <c r="F59" s="25"/>
    </row>
  </sheetData>
  <mergeCells count="2">
    <mergeCell ref="G2:H2"/>
    <mergeCell ref="B2:F2"/>
  </mergeCells>
  <phoneticPr fontId="4" type="noConversion"/>
  <conditionalFormatting sqref="B9:B150 D9:D150 H9:H150 F9:F150">
    <cfRule type="expression" dxfId="24" priority="1" stopIfTrue="1">
      <formula>$I9="TOTAL"</formula>
    </cfRule>
    <cfRule type="expression" dxfId="23" priority="2" stopIfTrue="1">
      <formula>AND($J9=$K9,$I9="NORMAL")</formula>
    </cfRule>
    <cfRule type="expression" dxfId="22" priority="4" stopIfTrue="1">
      <formula>AND($K9=1,$I9="NORMAL")</formula>
    </cfRule>
  </conditionalFormatting>
  <conditionalFormatting sqref="B9:B150">
    <cfRule type="expression" dxfId="21" priority="3" stopIfTrue="1">
      <formula>AND($K9&gt;=2,$J9&lt;&gt;$K9,$I9="NORMAL")</formula>
    </cfRule>
  </conditionalFormatting>
  <pageMargins left="0.7" right="0.7" top="0.75" bottom="0.75" header="0.3" footer="0.3"/>
  <pageSetup paperSize="9" scale="68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08A6E-80FF-450C-A53B-511E3D4519C6}">
  <sheetPr>
    <pageSetUpPr fitToPage="1"/>
  </sheetPr>
  <dimension ref="B1:K31"/>
  <sheetViews>
    <sheetView topLeftCell="A4" zoomScale="90" zoomScaleNormal="90" workbookViewId="0">
      <selection activeCell="B2" sqref="B2:D2"/>
    </sheetView>
  </sheetViews>
  <sheetFormatPr defaultColWidth="10.875" defaultRowHeight="15.75" x14ac:dyDescent="0.25"/>
  <cols>
    <col min="1" max="1" width="3.625" style="29" customWidth="1"/>
    <col min="2" max="2" width="84.375" style="29" bestFit="1" customWidth="1"/>
    <col min="3" max="3" width="1" style="29" customWidth="1"/>
    <col min="4" max="4" width="12" style="29" customWidth="1"/>
    <col min="5" max="5" width="1" style="29" customWidth="1"/>
    <col min="6" max="6" width="18" style="29" customWidth="1"/>
    <col min="7" max="7" width="1" style="29" customWidth="1"/>
    <col min="8" max="8" width="18" style="29" customWidth="1"/>
    <col min="9" max="10" width="18" style="29" hidden="1" customWidth="1"/>
    <col min="11" max="11" width="27.125" style="29" customWidth="1"/>
    <col min="12" max="12" width="1.125" style="29" customWidth="1"/>
    <col min="13" max="16384" width="10.875" style="29"/>
  </cols>
  <sheetData>
    <row r="1" spans="2:11" ht="6.95" customHeight="1" x14ac:dyDescent="0.25"/>
    <row r="2" spans="2:11" ht="19.5" thickBot="1" x14ac:dyDescent="0.35">
      <c r="B2" s="22" t="s">
        <v>12</v>
      </c>
      <c r="C2" s="22"/>
      <c r="D2" s="22"/>
      <c r="E2" s="30" t="s">
        <v>13</v>
      </c>
      <c r="F2" s="30"/>
      <c r="G2" s="30"/>
      <c r="H2" s="30"/>
      <c r="I2" s="31"/>
      <c r="J2" s="31"/>
      <c r="K2" s="32"/>
    </row>
    <row r="3" spans="2:11" ht="9" customHeight="1" x14ac:dyDescent="0.25"/>
    <row r="4" spans="2:11" ht="21.75" thickBot="1" x14ac:dyDescent="0.4">
      <c r="B4" s="33" t="s">
        <v>62</v>
      </c>
      <c r="C4" s="33"/>
      <c r="D4" s="34"/>
      <c r="E4" s="34"/>
      <c r="F4" s="34"/>
      <c r="G4" s="34"/>
      <c r="H4" s="13" t="s">
        <v>7</v>
      </c>
      <c r="I4" s="35"/>
      <c r="J4" s="35"/>
    </row>
    <row r="5" spans="2:11" ht="9" customHeight="1" x14ac:dyDescent="0.25"/>
    <row r="6" spans="2:11" x14ac:dyDescent="0.25">
      <c r="B6" s="27" t="s">
        <v>63</v>
      </c>
      <c r="C6" s="41"/>
      <c r="D6" s="27" t="s">
        <v>1</v>
      </c>
      <c r="E6" s="41"/>
      <c r="F6" s="27" t="s">
        <v>15</v>
      </c>
      <c r="G6" s="41"/>
      <c r="H6" s="27" t="s">
        <v>16</v>
      </c>
      <c r="I6" s="36"/>
      <c r="J6" s="36"/>
    </row>
    <row r="7" spans="2:11" ht="6.95" customHeight="1" x14ac:dyDescent="0.25"/>
    <row r="8" spans="2:11" hidden="1" x14ac:dyDescent="0.25">
      <c r="B8" s="29" t="s">
        <v>0</v>
      </c>
      <c r="C8" s="29" t="s">
        <v>4</v>
      </c>
      <c r="D8" s="29" t="s">
        <v>1</v>
      </c>
      <c r="E8" s="29" t="s">
        <v>5</v>
      </c>
      <c r="F8" s="29" t="s">
        <v>11</v>
      </c>
      <c r="G8" s="29" t="s">
        <v>6</v>
      </c>
      <c r="H8" s="29" t="s">
        <v>3</v>
      </c>
      <c r="I8" s="29" t="s">
        <v>9</v>
      </c>
      <c r="J8" s="29" t="s">
        <v>2</v>
      </c>
    </row>
    <row r="9" spans="2:11" s="37" customFormat="1" x14ac:dyDescent="0.25">
      <c r="B9" s="20" t="s">
        <v>64</v>
      </c>
      <c r="C9" s="29"/>
      <c r="D9" s="20"/>
      <c r="E9" s="4"/>
      <c r="F9" s="23">
        <v>51372.9</v>
      </c>
      <c r="G9" s="24"/>
      <c r="H9" s="23">
        <v>52636.5</v>
      </c>
      <c r="I9" s="20">
        <v>2</v>
      </c>
      <c r="J9" s="20">
        <v>2</v>
      </c>
    </row>
    <row r="10" spans="2:11" x14ac:dyDescent="0.25">
      <c r="B10" s="20" t="s">
        <v>65</v>
      </c>
      <c r="D10" s="20"/>
      <c r="F10" s="23">
        <v>165275.91</v>
      </c>
      <c r="G10" s="38"/>
      <c r="H10" s="23">
        <v>152450.1</v>
      </c>
      <c r="I10" s="20">
        <v>2</v>
      </c>
      <c r="J10" s="20">
        <v>2</v>
      </c>
    </row>
    <row r="11" spans="2:11" x14ac:dyDescent="0.25">
      <c r="B11" s="20" t="s">
        <v>66</v>
      </c>
      <c r="D11" s="20"/>
      <c r="F11" s="23">
        <v>0</v>
      </c>
      <c r="G11" s="38"/>
      <c r="H11" s="23">
        <v>0</v>
      </c>
      <c r="I11" s="20">
        <v>2</v>
      </c>
      <c r="J11" s="20">
        <v>2</v>
      </c>
    </row>
    <row r="12" spans="2:11" x14ac:dyDescent="0.25">
      <c r="B12" s="20" t="s">
        <v>67</v>
      </c>
      <c r="D12" s="20"/>
      <c r="F12" s="23">
        <v>0</v>
      </c>
      <c r="G12" s="38"/>
      <c r="H12" s="23">
        <v>0</v>
      </c>
      <c r="I12" s="20">
        <v>2</v>
      </c>
      <c r="J12" s="20">
        <v>2</v>
      </c>
    </row>
    <row r="13" spans="2:11" x14ac:dyDescent="0.25">
      <c r="B13" s="20" t="s">
        <v>68</v>
      </c>
      <c r="D13" s="20"/>
      <c r="F13" s="23">
        <v>-25746.05</v>
      </c>
      <c r="G13" s="38"/>
      <c r="H13" s="23">
        <v>-6329.25</v>
      </c>
      <c r="I13" s="20">
        <v>2</v>
      </c>
      <c r="J13" s="20">
        <v>2</v>
      </c>
    </row>
    <row r="14" spans="2:11" x14ac:dyDescent="0.25">
      <c r="B14" s="20" t="s">
        <v>69</v>
      </c>
      <c r="D14" s="20"/>
      <c r="F14" s="23">
        <v>-22783.61</v>
      </c>
      <c r="G14" s="38"/>
      <c r="H14" s="23">
        <v>-30444.04</v>
      </c>
      <c r="I14" s="20">
        <v>2</v>
      </c>
      <c r="J14" s="20">
        <v>2</v>
      </c>
    </row>
    <row r="15" spans="2:11" x14ac:dyDescent="0.25">
      <c r="B15" s="20" t="s">
        <v>70</v>
      </c>
      <c r="D15" s="20"/>
      <c r="F15" s="23">
        <v>-137190.63</v>
      </c>
      <c r="G15" s="38"/>
      <c r="H15" s="23">
        <v>-145511.13</v>
      </c>
      <c r="I15" s="20">
        <v>2</v>
      </c>
      <c r="J15" s="20">
        <v>2</v>
      </c>
    </row>
    <row r="16" spans="2:11" x14ac:dyDescent="0.25">
      <c r="B16" s="20" t="s">
        <v>71</v>
      </c>
      <c r="D16" s="20"/>
      <c r="F16" s="23">
        <v>0</v>
      </c>
      <c r="G16" s="38"/>
      <c r="H16" s="23">
        <v>0</v>
      </c>
      <c r="I16" s="20">
        <v>2</v>
      </c>
      <c r="J16" s="20">
        <v>2</v>
      </c>
    </row>
    <row r="17" spans="2:10" x14ac:dyDescent="0.25">
      <c r="B17" s="20" t="s">
        <v>72</v>
      </c>
      <c r="D17" s="20"/>
      <c r="F17" s="23">
        <v>0</v>
      </c>
      <c r="G17" s="38"/>
      <c r="H17" s="23">
        <v>0</v>
      </c>
      <c r="I17" s="20">
        <v>2</v>
      </c>
      <c r="J17" s="20">
        <v>2</v>
      </c>
    </row>
    <row r="18" spans="2:10" x14ac:dyDescent="0.25">
      <c r="B18" s="20" t="s">
        <v>73</v>
      </c>
      <c r="D18" s="20"/>
      <c r="F18" s="23">
        <v>2251.7800000000002</v>
      </c>
      <c r="G18" s="38"/>
      <c r="H18" s="23">
        <v>979.44</v>
      </c>
      <c r="I18" s="20">
        <v>2</v>
      </c>
      <c r="J18" s="20">
        <v>2</v>
      </c>
    </row>
    <row r="19" spans="2:10" x14ac:dyDescent="0.25">
      <c r="B19" s="20" t="s">
        <v>74</v>
      </c>
      <c r="D19" s="20"/>
      <c r="F19" s="23">
        <v>0</v>
      </c>
      <c r="G19" s="38"/>
      <c r="H19" s="23">
        <v>0</v>
      </c>
      <c r="I19" s="20">
        <v>2</v>
      </c>
      <c r="J19" s="20">
        <v>2</v>
      </c>
    </row>
    <row r="20" spans="2:10" x14ac:dyDescent="0.25">
      <c r="B20" s="20" t="s">
        <v>75</v>
      </c>
      <c r="D20" s="20"/>
      <c r="F20" s="23">
        <v>0</v>
      </c>
      <c r="G20" s="38"/>
      <c r="H20" s="23">
        <v>0</v>
      </c>
      <c r="I20" s="20">
        <v>2</v>
      </c>
      <c r="J20" s="20">
        <v>2</v>
      </c>
    </row>
    <row r="21" spans="2:10" x14ac:dyDescent="0.25">
      <c r="B21" s="20" t="s">
        <v>76</v>
      </c>
      <c r="D21" s="20"/>
      <c r="F21" s="23">
        <v>0</v>
      </c>
      <c r="G21" s="38"/>
      <c r="H21" s="23">
        <v>0</v>
      </c>
      <c r="I21" s="20">
        <v>2</v>
      </c>
      <c r="J21" s="20">
        <v>2</v>
      </c>
    </row>
    <row r="22" spans="2:10" x14ac:dyDescent="0.25">
      <c r="B22" s="20" t="s">
        <v>77</v>
      </c>
      <c r="D22" s="20"/>
      <c r="F22" s="23">
        <v>2732.48</v>
      </c>
      <c r="G22" s="38"/>
      <c r="H22" s="23">
        <v>0</v>
      </c>
      <c r="I22" s="20">
        <v>2</v>
      </c>
      <c r="J22" s="20">
        <v>2</v>
      </c>
    </row>
    <row r="23" spans="2:10" x14ac:dyDescent="0.25">
      <c r="B23" s="20" t="s">
        <v>78</v>
      </c>
      <c r="D23" s="20"/>
      <c r="F23" s="23">
        <v>-6297.69</v>
      </c>
      <c r="G23" s="38"/>
      <c r="H23" s="23">
        <v>-269.25</v>
      </c>
      <c r="I23" s="20">
        <v>2</v>
      </c>
      <c r="J23" s="20">
        <v>2</v>
      </c>
    </row>
    <row r="24" spans="2:10" x14ac:dyDescent="0.25">
      <c r="B24" s="19" t="s">
        <v>79</v>
      </c>
      <c r="D24" s="20"/>
      <c r="F24" s="39">
        <f>+F9+F10+F11+F12+F13+F14+F15+F16+F17+F18+F19+F20+F21+F22+F23</f>
        <v>29615.090000000022</v>
      </c>
      <c r="G24" s="40"/>
      <c r="H24" s="39">
        <f>+H9+H10+H11+H12+H13+H14+H15+H16+H17+H18+H19+H20+H21+H22+H23</f>
        <v>23512.369999999992</v>
      </c>
      <c r="I24" s="20">
        <v>2</v>
      </c>
      <c r="J24" s="20">
        <v>1</v>
      </c>
    </row>
    <row r="25" spans="2:10" x14ac:dyDescent="0.25">
      <c r="B25" s="20" t="s">
        <v>80</v>
      </c>
      <c r="D25" s="20"/>
      <c r="F25" s="23">
        <v>-3636.54</v>
      </c>
      <c r="G25" s="38"/>
      <c r="H25" s="23">
        <v>-7753.12</v>
      </c>
      <c r="I25" s="20">
        <v>2</v>
      </c>
      <c r="J25" s="20">
        <v>2</v>
      </c>
    </row>
    <row r="26" spans="2:10" x14ac:dyDescent="0.25">
      <c r="B26" s="19" t="s">
        <v>81</v>
      </c>
      <c r="D26" s="20"/>
      <c r="F26" s="39">
        <f>+F24+F25</f>
        <v>25978.550000000021</v>
      </c>
      <c r="G26" s="40"/>
      <c r="H26" s="39">
        <f>+H25+H24</f>
        <v>15759.249999999993</v>
      </c>
      <c r="I26" s="20">
        <v>2</v>
      </c>
      <c r="J26" s="20">
        <v>1</v>
      </c>
    </row>
    <row r="27" spans="2:10" x14ac:dyDescent="0.25">
      <c r="B27" s="20" t="s">
        <v>82</v>
      </c>
      <c r="D27" s="20"/>
      <c r="F27" s="23">
        <v>0</v>
      </c>
      <c r="G27" s="38"/>
      <c r="H27" s="23">
        <v>0</v>
      </c>
      <c r="I27" s="20">
        <v>2</v>
      </c>
      <c r="J27" s="20">
        <v>2</v>
      </c>
    </row>
    <row r="28" spans="2:10" x14ac:dyDescent="0.25">
      <c r="B28" s="20" t="s">
        <v>83</v>
      </c>
      <c r="D28" s="20"/>
      <c r="F28" s="23">
        <v>-2251.7800000000002</v>
      </c>
      <c r="G28" s="38"/>
      <c r="H28" s="23">
        <v>-20.49</v>
      </c>
      <c r="I28" s="20">
        <v>2</v>
      </c>
      <c r="J28" s="20">
        <v>2</v>
      </c>
    </row>
    <row r="29" spans="2:10" x14ac:dyDescent="0.25">
      <c r="B29" s="19" t="s">
        <v>84</v>
      </c>
      <c r="D29" s="20"/>
      <c r="F29" s="39">
        <f>+F26+F27+F28</f>
        <v>23726.770000000022</v>
      </c>
      <c r="G29" s="40"/>
      <c r="H29" s="39">
        <f>+H26+H27+H28</f>
        <v>15738.759999999993</v>
      </c>
      <c r="I29" s="20">
        <v>2</v>
      </c>
      <c r="J29" s="20">
        <v>1</v>
      </c>
    </row>
    <row r="30" spans="2:10" x14ac:dyDescent="0.25">
      <c r="B30" s="20" t="s">
        <v>85</v>
      </c>
      <c r="D30" s="20"/>
      <c r="F30" s="23">
        <v>0</v>
      </c>
      <c r="G30" s="38"/>
      <c r="H30" s="23">
        <v>0</v>
      </c>
      <c r="I30" s="20">
        <v>2</v>
      </c>
      <c r="J30" s="20">
        <v>2</v>
      </c>
    </row>
    <row r="31" spans="2:10" x14ac:dyDescent="0.25">
      <c r="B31" s="19" t="s">
        <v>45</v>
      </c>
      <c r="D31" s="20"/>
      <c r="F31" s="39">
        <f>++F29</f>
        <v>23726.770000000022</v>
      </c>
      <c r="G31" s="40"/>
      <c r="H31" s="39">
        <f>+H29+H30</f>
        <v>15738.759999999993</v>
      </c>
      <c r="I31" s="20">
        <v>2</v>
      </c>
      <c r="J31" s="20">
        <v>1</v>
      </c>
    </row>
  </sheetData>
  <mergeCells count="2">
    <mergeCell ref="B2:D2"/>
    <mergeCell ref="E2:H2"/>
  </mergeCells>
  <conditionalFormatting sqref="B9:B150 D9:D150 F9:F150 H9:H150">
    <cfRule type="expression" dxfId="20" priority="1">
      <formula>AND($I9=$J9,$B9&lt;&gt;$C9)</formula>
    </cfRule>
  </conditionalFormatting>
  <conditionalFormatting sqref="B9:B150">
    <cfRule type="expression" dxfId="19" priority="2">
      <formula>AND($I9&lt;&gt;$J9,$B9&lt;&gt;$C9)</formula>
    </cfRule>
  </conditionalFormatting>
  <pageMargins left="0.7" right="0.7" top="0.75" bottom="0.75" header="0.3" footer="0.3"/>
  <pageSetup paperSize="9" scale="49" fitToHeight="0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6A709-4358-4A2C-A687-FA463AF4ECD2}">
  <sheetPr>
    <pageSetUpPr fitToPage="1"/>
  </sheetPr>
  <dimension ref="B1:K50"/>
  <sheetViews>
    <sheetView topLeftCell="A28" zoomScale="90" zoomScaleNormal="90" workbookViewId="0">
      <selection activeCell="B2" sqref="B2:H50"/>
    </sheetView>
  </sheetViews>
  <sheetFormatPr defaultColWidth="10.875" defaultRowHeight="15.75" x14ac:dyDescent="0.25"/>
  <cols>
    <col min="1" max="1" width="3.625" style="29" customWidth="1"/>
    <col min="2" max="2" width="49" style="29" customWidth="1"/>
    <col min="3" max="3" width="1" style="29" customWidth="1"/>
    <col min="4" max="4" width="12" style="29" customWidth="1"/>
    <col min="5" max="5" width="1" style="29" customWidth="1"/>
    <col min="6" max="6" width="18" style="29" customWidth="1"/>
    <col min="7" max="7" width="1" style="29" customWidth="1"/>
    <col min="8" max="8" width="18" style="29" customWidth="1"/>
    <col min="9" max="10" width="18" style="29" hidden="1" customWidth="1"/>
    <col min="11" max="11" width="27.125" style="29" hidden="1" customWidth="1"/>
    <col min="12" max="12" width="1.125" style="29" customWidth="1"/>
    <col min="13" max="16384" width="10.875" style="29"/>
  </cols>
  <sheetData>
    <row r="1" spans="2:11" ht="6.95" customHeight="1" x14ac:dyDescent="0.25"/>
    <row r="2" spans="2:11" ht="19.5" thickBot="1" x14ac:dyDescent="0.35">
      <c r="B2" s="22" t="s">
        <v>12</v>
      </c>
      <c r="C2" s="22"/>
      <c r="D2" s="22"/>
      <c r="E2" s="22"/>
      <c r="F2" s="22"/>
      <c r="G2" s="21" t="s">
        <v>13</v>
      </c>
      <c r="H2" s="21"/>
      <c r="I2" s="31"/>
      <c r="J2" s="31"/>
      <c r="K2" s="32"/>
    </row>
    <row r="3" spans="2:11" ht="6.95" customHeight="1" x14ac:dyDescent="0.3">
      <c r="B3" s="46"/>
      <c r="C3" s="46"/>
      <c r="D3" s="46"/>
      <c r="E3" s="46"/>
      <c r="F3" s="46"/>
      <c r="G3" s="31"/>
      <c r="H3" s="31"/>
      <c r="I3" s="31"/>
      <c r="J3" s="31"/>
      <c r="K3" s="32"/>
    </row>
    <row r="4" spans="2:11" ht="21.75" thickBot="1" x14ac:dyDescent="0.4">
      <c r="B4" s="12" t="s">
        <v>90</v>
      </c>
      <c r="C4" s="10"/>
      <c r="D4" s="47"/>
      <c r="E4" s="47"/>
      <c r="F4" s="47"/>
      <c r="G4" s="47"/>
      <c r="H4" s="13" t="s">
        <v>7</v>
      </c>
      <c r="I4" s="35"/>
      <c r="J4" s="35"/>
    </row>
    <row r="5" spans="2:11" ht="6.95" customHeight="1" x14ac:dyDescent="0.35">
      <c r="B5" s="48"/>
      <c r="C5" s="49"/>
      <c r="D5" s="50"/>
      <c r="E5" s="50"/>
      <c r="F5" s="50"/>
      <c r="G5" s="50"/>
      <c r="H5" s="35"/>
      <c r="I5" s="35"/>
      <c r="J5" s="35"/>
    </row>
    <row r="6" spans="2:11" x14ac:dyDescent="0.25">
      <c r="B6" s="7" t="s">
        <v>10</v>
      </c>
      <c r="C6" s="36"/>
      <c r="D6" s="9" t="s">
        <v>1</v>
      </c>
      <c r="E6" s="36"/>
      <c r="F6" s="9" t="s">
        <v>15</v>
      </c>
      <c r="G6" s="36"/>
      <c r="H6" s="9" t="s">
        <v>91</v>
      </c>
      <c r="I6" s="36"/>
      <c r="J6" s="36"/>
    </row>
    <row r="7" spans="2:11" ht="6.95" customHeight="1" x14ac:dyDescent="0.25"/>
    <row r="8" spans="2:11" hidden="1" x14ac:dyDescent="0.25">
      <c r="B8" s="29" t="s">
        <v>0</v>
      </c>
      <c r="C8" s="29" t="s">
        <v>4</v>
      </c>
      <c r="D8" s="29" t="s">
        <v>1</v>
      </c>
      <c r="E8" s="29" t="s">
        <v>5</v>
      </c>
      <c r="F8" s="29" t="s">
        <v>11</v>
      </c>
      <c r="G8" s="29" t="s">
        <v>6</v>
      </c>
      <c r="H8" s="29" t="s">
        <v>3</v>
      </c>
      <c r="I8" s="29" t="s">
        <v>8</v>
      </c>
      <c r="J8" s="29" t="s">
        <v>9</v>
      </c>
      <c r="K8" s="29" t="s">
        <v>2</v>
      </c>
    </row>
    <row r="9" spans="2:11" s="37" customFormat="1" x14ac:dyDescent="0.25">
      <c r="B9" s="20" t="s">
        <v>92</v>
      </c>
      <c r="C9" s="29"/>
      <c r="D9" s="20"/>
      <c r="E9" s="4"/>
      <c r="F9" s="23"/>
      <c r="G9" s="24"/>
      <c r="H9" s="23"/>
      <c r="I9" s="20" t="s">
        <v>18</v>
      </c>
      <c r="J9" s="20">
        <v>2</v>
      </c>
      <c r="K9" s="20">
        <v>1</v>
      </c>
    </row>
    <row r="10" spans="2:11" x14ac:dyDescent="0.25">
      <c r="B10" s="20" t="s">
        <v>93</v>
      </c>
      <c r="D10" s="20"/>
      <c r="F10" s="23">
        <v>51572.9</v>
      </c>
      <c r="G10" s="38"/>
      <c r="H10" s="23">
        <v>184213.91</v>
      </c>
      <c r="I10" s="20" t="s">
        <v>18</v>
      </c>
      <c r="J10" s="20">
        <v>2</v>
      </c>
      <c r="K10" s="20">
        <v>2</v>
      </c>
    </row>
    <row r="11" spans="2:11" x14ac:dyDescent="0.25">
      <c r="B11" s="20" t="s">
        <v>94</v>
      </c>
      <c r="D11" s="20"/>
      <c r="F11" s="23">
        <v>0</v>
      </c>
      <c r="G11" s="38"/>
      <c r="H11" s="23">
        <v>0</v>
      </c>
      <c r="I11" s="20" t="s">
        <v>18</v>
      </c>
      <c r="J11" s="20">
        <v>2</v>
      </c>
      <c r="K11" s="20">
        <v>2</v>
      </c>
    </row>
    <row r="12" spans="2:11" x14ac:dyDescent="0.25">
      <c r="B12" s="20" t="s">
        <v>95</v>
      </c>
      <c r="D12" s="20"/>
      <c r="F12" s="23">
        <v>0</v>
      </c>
      <c r="G12" s="38"/>
      <c r="H12" s="23">
        <v>0</v>
      </c>
      <c r="I12" s="20" t="s">
        <v>18</v>
      </c>
      <c r="J12" s="20">
        <v>2</v>
      </c>
      <c r="K12" s="20">
        <v>2</v>
      </c>
    </row>
    <row r="13" spans="2:11" x14ac:dyDescent="0.25">
      <c r="B13" s="20" t="s">
        <v>96</v>
      </c>
      <c r="D13" s="20"/>
      <c r="F13" s="23">
        <v>0</v>
      </c>
      <c r="G13" s="38"/>
      <c r="H13" s="23">
        <v>0</v>
      </c>
      <c r="I13" s="20" t="s">
        <v>18</v>
      </c>
      <c r="J13" s="20">
        <v>2</v>
      </c>
      <c r="K13" s="20">
        <v>2</v>
      </c>
    </row>
    <row r="14" spans="2:11" x14ac:dyDescent="0.25">
      <c r="B14" s="20" t="s">
        <v>97</v>
      </c>
      <c r="D14" s="20"/>
      <c r="F14" s="23">
        <v>-33366.53</v>
      </c>
      <c r="G14" s="38"/>
      <c r="H14" s="23">
        <v>-25221.94</v>
      </c>
      <c r="I14" s="20" t="s">
        <v>18</v>
      </c>
      <c r="J14" s="20">
        <v>2</v>
      </c>
      <c r="K14" s="20">
        <v>2</v>
      </c>
    </row>
    <row r="15" spans="2:11" x14ac:dyDescent="0.25">
      <c r="B15" s="20" t="s">
        <v>98</v>
      </c>
      <c r="D15" s="20"/>
      <c r="F15" s="23">
        <v>-100203.63</v>
      </c>
      <c r="G15" s="38"/>
      <c r="H15" s="23">
        <v>-117259.57</v>
      </c>
      <c r="I15" s="20" t="s">
        <v>18</v>
      </c>
      <c r="J15" s="20">
        <v>2</v>
      </c>
      <c r="K15" s="20">
        <v>2</v>
      </c>
    </row>
    <row r="16" spans="2:11" x14ac:dyDescent="0.25">
      <c r="B16" s="20" t="s">
        <v>99</v>
      </c>
      <c r="D16" s="20"/>
      <c r="F16" s="23">
        <v>0</v>
      </c>
      <c r="G16" s="38"/>
      <c r="H16" s="23">
        <v>0</v>
      </c>
      <c r="I16" s="20" t="s">
        <v>18</v>
      </c>
      <c r="J16" s="20">
        <v>2</v>
      </c>
      <c r="K16" s="20">
        <v>2</v>
      </c>
    </row>
    <row r="17" spans="2:11" x14ac:dyDescent="0.25">
      <c r="B17" s="20" t="s">
        <v>100</v>
      </c>
      <c r="D17" s="20"/>
      <c r="F17" s="23">
        <v>98011.38</v>
      </c>
      <c r="G17" s="38"/>
      <c r="H17" s="23">
        <v>-33203.08</v>
      </c>
      <c r="I17" s="20" t="s">
        <v>18</v>
      </c>
      <c r="J17" s="20">
        <v>2</v>
      </c>
      <c r="K17" s="20">
        <v>2</v>
      </c>
    </row>
    <row r="18" spans="2:11" x14ac:dyDescent="0.25">
      <c r="B18" s="20" t="s">
        <v>92</v>
      </c>
      <c r="D18" s="20"/>
      <c r="F18" s="23">
        <v>16014.12</v>
      </c>
      <c r="G18" s="38"/>
      <c r="H18" s="23">
        <v>0</v>
      </c>
      <c r="I18" s="20" t="s">
        <v>27</v>
      </c>
      <c r="J18" s="20">
        <v>2</v>
      </c>
      <c r="K18" s="20">
        <v>1</v>
      </c>
    </row>
    <row r="19" spans="2:11" x14ac:dyDescent="0.25">
      <c r="B19" s="20" t="s">
        <v>101</v>
      </c>
      <c r="D19" s="20"/>
      <c r="F19" s="23"/>
      <c r="G19" s="38"/>
      <c r="H19" s="23"/>
      <c r="I19" s="20" t="s">
        <v>18</v>
      </c>
      <c r="J19" s="20">
        <v>3</v>
      </c>
      <c r="K19" s="20">
        <v>1</v>
      </c>
    </row>
    <row r="20" spans="2:11" x14ac:dyDescent="0.25">
      <c r="B20" s="20" t="s">
        <v>102</v>
      </c>
      <c r="D20" s="20"/>
      <c r="F20" s="23">
        <v>0</v>
      </c>
      <c r="G20" s="38"/>
      <c r="H20" s="23">
        <v>0</v>
      </c>
      <c r="I20" s="20" t="s">
        <v>18</v>
      </c>
      <c r="J20" s="20">
        <v>3</v>
      </c>
      <c r="K20" s="20">
        <v>2</v>
      </c>
    </row>
    <row r="21" spans="2:11" x14ac:dyDescent="0.25">
      <c r="B21" s="20" t="s">
        <v>20</v>
      </c>
      <c r="D21" s="20"/>
      <c r="F21" s="23">
        <v>0</v>
      </c>
      <c r="G21" s="38"/>
      <c r="H21" s="23">
        <v>0</v>
      </c>
      <c r="I21" s="20" t="s">
        <v>18</v>
      </c>
      <c r="J21" s="20">
        <v>3</v>
      </c>
      <c r="K21" s="20">
        <v>3</v>
      </c>
    </row>
    <row r="22" spans="2:11" x14ac:dyDescent="0.25">
      <c r="B22" s="20" t="s">
        <v>22</v>
      </c>
      <c r="D22" s="20"/>
      <c r="F22" s="23">
        <v>0</v>
      </c>
      <c r="G22" s="38"/>
      <c r="H22" s="23">
        <v>0</v>
      </c>
      <c r="I22" s="20" t="s">
        <v>18</v>
      </c>
      <c r="J22" s="20">
        <v>3</v>
      </c>
      <c r="K22" s="20">
        <v>3</v>
      </c>
    </row>
    <row r="23" spans="2:11" x14ac:dyDescent="0.25">
      <c r="B23" s="20" t="s">
        <v>23</v>
      </c>
      <c r="D23" s="20"/>
      <c r="F23" s="23">
        <v>0</v>
      </c>
      <c r="G23" s="38"/>
      <c r="H23" s="23">
        <v>0</v>
      </c>
      <c r="I23" s="20" t="s">
        <v>18</v>
      </c>
      <c r="J23" s="20">
        <v>3</v>
      </c>
      <c r="K23" s="20">
        <v>3</v>
      </c>
    </row>
    <row r="24" spans="2:11" x14ac:dyDescent="0.25">
      <c r="B24" s="20" t="s">
        <v>103</v>
      </c>
      <c r="D24" s="20"/>
      <c r="F24" s="23">
        <v>0</v>
      </c>
      <c r="G24" s="38"/>
      <c r="H24" s="23">
        <v>0</v>
      </c>
      <c r="I24" s="20" t="s">
        <v>18</v>
      </c>
      <c r="J24" s="20">
        <v>3</v>
      </c>
      <c r="K24" s="20">
        <v>3</v>
      </c>
    </row>
    <row r="25" spans="2:11" x14ac:dyDescent="0.25">
      <c r="B25" s="20" t="s">
        <v>104</v>
      </c>
      <c r="D25" s="20"/>
      <c r="F25" s="23">
        <v>0</v>
      </c>
      <c r="G25" s="38"/>
      <c r="H25" s="23">
        <v>0</v>
      </c>
      <c r="I25" s="20" t="s">
        <v>18</v>
      </c>
      <c r="J25" s="20">
        <v>3</v>
      </c>
      <c r="K25" s="20">
        <v>2</v>
      </c>
    </row>
    <row r="26" spans="2:11" x14ac:dyDescent="0.25">
      <c r="B26" s="20" t="s">
        <v>20</v>
      </c>
      <c r="D26" s="20"/>
      <c r="F26" s="23">
        <v>0</v>
      </c>
      <c r="G26" s="38"/>
      <c r="H26" s="23">
        <v>0</v>
      </c>
      <c r="I26" s="20" t="s">
        <v>18</v>
      </c>
      <c r="J26" s="20">
        <v>3</v>
      </c>
      <c r="K26" s="20">
        <v>3</v>
      </c>
    </row>
    <row r="27" spans="2:11" x14ac:dyDescent="0.25">
      <c r="B27" s="20" t="s">
        <v>22</v>
      </c>
      <c r="D27" s="20"/>
      <c r="F27" s="23">
        <v>0</v>
      </c>
      <c r="G27" s="38"/>
      <c r="H27" s="23">
        <v>0</v>
      </c>
      <c r="I27" s="20" t="s">
        <v>18</v>
      </c>
      <c r="J27" s="20">
        <v>3</v>
      </c>
      <c r="K27" s="20">
        <v>3</v>
      </c>
    </row>
    <row r="28" spans="2:11" x14ac:dyDescent="0.25">
      <c r="B28" s="20" t="s">
        <v>23</v>
      </c>
      <c r="D28" s="20"/>
      <c r="F28" s="23">
        <v>0</v>
      </c>
      <c r="G28" s="38"/>
      <c r="H28" s="23">
        <v>0</v>
      </c>
      <c r="I28" s="20" t="s">
        <v>18</v>
      </c>
      <c r="J28" s="20">
        <v>3</v>
      </c>
      <c r="K28" s="20">
        <v>3</v>
      </c>
    </row>
    <row r="29" spans="2:11" x14ac:dyDescent="0.25">
      <c r="B29" s="20" t="s">
        <v>103</v>
      </c>
      <c r="D29" s="20"/>
      <c r="F29" s="23">
        <v>0</v>
      </c>
      <c r="G29" s="38"/>
      <c r="H29" s="23">
        <v>0</v>
      </c>
      <c r="I29" s="20" t="s">
        <v>18</v>
      </c>
      <c r="J29" s="20">
        <v>3</v>
      </c>
      <c r="K29" s="20">
        <v>3</v>
      </c>
    </row>
    <row r="30" spans="2:11" x14ac:dyDescent="0.25">
      <c r="B30" s="20" t="s">
        <v>105</v>
      </c>
      <c r="D30" s="20"/>
      <c r="F30" s="23">
        <v>0</v>
      </c>
      <c r="G30" s="38"/>
      <c r="H30" s="23">
        <v>0</v>
      </c>
      <c r="I30" s="20" t="s">
        <v>18</v>
      </c>
      <c r="J30" s="20">
        <v>3</v>
      </c>
      <c r="K30" s="20">
        <v>3</v>
      </c>
    </row>
    <row r="31" spans="2:11" x14ac:dyDescent="0.25">
      <c r="B31" s="20" t="s">
        <v>106</v>
      </c>
      <c r="D31" s="20"/>
      <c r="F31" s="23">
        <v>0</v>
      </c>
      <c r="G31" s="38"/>
      <c r="H31" s="23">
        <v>0</v>
      </c>
      <c r="I31" s="20" t="s">
        <v>18</v>
      </c>
      <c r="J31" s="20">
        <v>3</v>
      </c>
      <c r="K31" s="20">
        <v>3</v>
      </c>
    </row>
    <row r="32" spans="2:11" x14ac:dyDescent="0.25">
      <c r="B32" s="20" t="s">
        <v>107</v>
      </c>
      <c r="D32" s="20"/>
      <c r="F32" s="23">
        <v>0</v>
      </c>
      <c r="G32" s="38"/>
      <c r="H32" s="23">
        <v>0</v>
      </c>
      <c r="I32" s="20" t="s">
        <v>18</v>
      </c>
      <c r="J32" s="20">
        <v>3</v>
      </c>
      <c r="K32" s="20">
        <v>3</v>
      </c>
    </row>
    <row r="33" spans="2:11" x14ac:dyDescent="0.25">
      <c r="B33" s="20" t="s">
        <v>101</v>
      </c>
      <c r="D33" s="20"/>
      <c r="F33" s="23">
        <v>0</v>
      </c>
      <c r="G33" s="38"/>
      <c r="H33" s="23">
        <v>0</v>
      </c>
      <c r="I33" s="20" t="s">
        <v>27</v>
      </c>
      <c r="J33" s="20">
        <v>3</v>
      </c>
      <c r="K33" s="20">
        <v>1</v>
      </c>
    </row>
    <row r="34" spans="2:11" x14ac:dyDescent="0.25">
      <c r="B34" s="20" t="s">
        <v>108</v>
      </c>
      <c r="D34" s="20"/>
      <c r="F34" s="23"/>
      <c r="G34" s="38"/>
      <c r="H34" s="23"/>
      <c r="I34" s="20" t="s">
        <v>18</v>
      </c>
      <c r="J34" s="20">
        <v>3</v>
      </c>
      <c r="K34" s="20">
        <v>1</v>
      </c>
    </row>
    <row r="35" spans="2:11" x14ac:dyDescent="0.25">
      <c r="B35" s="20" t="s">
        <v>104</v>
      </c>
      <c r="D35" s="20"/>
      <c r="F35" s="23">
        <v>0</v>
      </c>
      <c r="G35" s="38"/>
      <c r="H35" s="23">
        <v>0</v>
      </c>
      <c r="I35" s="20" t="s">
        <v>18</v>
      </c>
      <c r="J35" s="20">
        <v>3</v>
      </c>
      <c r="K35" s="20">
        <v>2</v>
      </c>
    </row>
    <row r="36" spans="2:11" x14ac:dyDescent="0.25">
      <c r="B36" s="20" t="s">
        <v>53</v>
      </c>
      <c r="D36" s="20"/>
      <c r="F36" s="23">
        <v>0</v>
      </c>
      <c r="G36" s="38"/>
      <c r="H36" s="23">
        <v>0</v>
      </c>
      <c r="I36" s="20" t="s">
        <v>18</v>
      </c>
      <c r="J36" s="20">
        <v>3</v>
      </c>
      <c r="K36" s="20">
        <v>3</v>
      </c>
    </row>
    <row r="37" spans="2:11" x14ac:dyDescent="0.25">
      <c r="B37" s="20" t="s">
        <v>109</v>
      </c>
      <c r="D37" s="20"/>
      <c r="F37" s="23">
        <v>0</v>
      </c>
      <c r="G37" s="38"/>
      <c r="H37" s="23">
        <v>0</v>
      </c>
      <c r="I37" s="20" t="s">
        <v>18</v>
      </c>
      <c r="J37" s="20">
        <v>3</v>
      </c>
      <c r="K37" s="20">
        <v>3</v>
      </c>
    </row>
    <row r="38" spans="2:11" x14ac:dyDescent="0.25">
      <c r="B38" s="20" t="s">
        <v>110</v>
      </c>
      <c r="D38" s="20"/>
      <c r="F38" s="23">
        <v>0</v>
      </c>
      <c r="G38" s="38"/>
      <c r="H38" s="23">
        <v>0</v>
      </c>
      <c r="I38" s="20" t="s">
        <v>18</v>
      </c>
      <c r="J38" s="20">
        <v>3</v>
      </c>
      <c r="K38" s="20">
        <v>3</v>
      </c>
    </row>
    <row r="39" spans="2:11" x14ac:dyDescent="0.25">
      <c r="B39" s="20" t="s">
        <v>111</v>
      </c>
      <c r="D39" s="20"/>
      <c r="F39" s="23">
        <v>0</v>
      </c>
      <c r="G39" s="38"/>
      <c r="H39" s="23">
        <v>0</v>
      </c>
      <c r="I39" s="20" t="s">
        <v>18</v>
      </c>
      <c r="J39" s="20">
        <v>3</v>
      </c>
      <c r="K39" s="20">
        <v>3</v>
      </c>
    </row>
    <row r="40" spans="2:11" x14ac:dyDescent="0.25">
      <c r="B40" s="20" t="s">
        <v>112</v>
      </c>
      <c r="D40" s="20"/>
      <c r="F40" s="23">
        <v>0</v>
      </c>
      <c r="G40" s="38"/>
      <c r="H40" s="23">
        <v>0</v>
      </c>
      <c r="I40" s="20" t="s">
        <v>18</v>
      </c>
      <c r="J40" s="20">
        <v>3</v>
      </c>
      <c r="K40" s="20">
        <v>3</v>
      </c>
    </row>
    <row r="41" spans="2:11" x14ac:dyDescent="0.25">
      <c r="B41" s="20" t="s">
        <v>102</v>
      </c>
      <c r="D41" s="20"/>
      <c r="F41" s="23">
        <v>0</v>
      </c>
      <c r="G41" s="38"/>
      <c r="H41" s="23">
        <v>0</v>
      </c>
      <c r="I41" s="20" t="s">
        <v>18</v>
      </c>
      <c r="J41" s="20">
        <v>3</v>
      </c>
      <c r="K41" s="20">
        <v>2</v>
      </c>
    </row>
    <row r="42" spans="2:11" x14ac:dyDescent="0.25">
      <c r="B42" s="20" t="s">
        <v>53</v>
      </c>
      <c r="D42" s="20"/>
      <c r="F42" s="23">
        <v>0</v>
      </c>
      <c r="G42" s="38"/>
      <c r="H42" s="23">
        <v>0</v>
      </c>
      <c r="I42" s="20" t="s">
        <v>18</v>
      </c>
      <c r="J42" s="20">
        <v>3</v>
      </c>
      <c r="K42" s="20">
        <v>3</v>
      </c>
    </row>
    <row r="43" spans="2:11" x14ac:dyDescent="0.25">
      <c r="B43" s="20" t="s">
        <v>113</v>
      </c>
      <c r="D43" s="20"/>
      <c r="F43" s="23">
        <v>0</v>
      </c>
      <c r="G43" s="38"/>
      <c r="H43" s="23">
        <v>0</v>
      </c>
      <c r="I43" s="20" t="s">
        <v>18</v>
      </c>
      <c r="J43" s="20">
        <v>3</v>
      </c>
      <c r="K43" s="20">
        <v>3</v>
      </c>
    </row>
    <row r="44" spans="2:11" x14ac:dyDescent="0.25">
      <c r="B44" s="20" t="s">
        <v>107</v>
      </c>
      <c r="D44" s="20"/>
      <c r="F44" s="23">
        <v>0</v>
      </c>
      <c r="G44" s="38"/>
      <c r="H44" s="23">
        <v>0</v>
      </c>
      <c r="I44" s="20" t="s">
        <v>18</v>
      </c>
      <c r="J44" s="20">
        <v>3</v>
      </c>
      <c r="K44" s="20">
        <v>3</v>
      </c>
    </row>
    <row r="45" spans="2:11" x14ac:dyDescent="0.25">
      <c r="B45" s="20" t="s">
        <v>114</v>
      </c>
      <c r="D45" s="20"/>
      <c r="F45" s="23">
        <v>0</v>
      </c>
      <c r="G45" s="38"/>
      <c r="H45" s="23">
        <v>0</v>
      </c>
      <c r="I45" s="20" t="s">
        <v>18</v>
      </c>
      <c r="J45" s="20">
        <v>3</v>
      </c>
      <c r="K45" s="20">
        <v>3</v>
      </c>
    </row>
    <row r="46" spans="2:11" x14ac:dyDescent="0.25">
      <c r="B46" s="20" t="s">
        <v>112</v>
      </c>
      <c r="D46" s="20"/>
      <c r="F46" s="23">
        <v>0</v>
      </c>
      <c r="G46" s="38"/>
      <c r="H46" s="23">
        <v>0</v>
      </c>
      <c r="I46" s="20" t="s">
        <v>18</v>
      </c>
      <c r="J46" s="20">
        <v>3</v>
      </c>
      <c r="K46" s="20">
        <v>3</v>
      </c>
    </row>
    <row r="47" spans="2:11" x14ac:dyDescent="0.25">
      <c r="B47" s="20" t="s">
        <v>108</v>
      </c>
      <c r="D47" s="20"/>
      <c r="F47" s="23">
        <v>0</v>
      </c>
      <c r="G47" s="38"/>
      <c r="H47" s="23">
        <v>0</v>
      </c>
      <c r="I47" s="20" t="s">
        <v>27</v>
      </c>
      <c r="J47" s="20">
        <v>3</v>
      </c>
      <c r="K47" s="20">
        <v>1</v>
      </c>
    </row>
    <row r="48" spans="2:11" x14ac:dyDescent="0.25">
      <c r="B48" s="20" t="s">
        <v>115</v>
      </c>
      <c r="D48" s="20"/>
      <c r="F48" s="23">
        <v>16014.12</v>
      </c>
      <c r="G48" s="38"/>
      <c r="H48" s="23">
        <v>8529.32</v>
      </c>
      <c r="I48" s="20" t="s">
        <v>18</v>
      </c>
      <c r="J48" s="20">
        <v>1</v>
      </c>
      <c r="K48" s="20">
        <v>1</v>
      </c>
    </row>
    <row r="49" spans="2:11" x14ac:dyDescent="0.25">
      <c r="B49" s="20" t="s">
        <v>116</v>
      </c>
      <c r="D49" s="20"/>
      <c r="F49" s="23">
        <f>+H50</f>
        <v>21555.279999999999</v>
      </c>
      <c r="G49" s="38"/>
      <c r="H49" s="23">
        <v>13025.96</v>
      </c>
      <c r="I49" s="20" t="s">
        <v>18</v>
      </c>
      <c r="J49" s="20">
        <v>1</v>
      </c>
      <c r="K49" s="20">
        <v>1</v>
      </c>
    </row>
    <row r="50" spans="2:11" x14ac:dyDescent="0.25">
      <c r="B50" s="20" t="s">
        <v>117</v>
      </c>
      <c r="D50" s="20"/>
      <c r="F50" s="23">
        <f>+F49+F48</f>
        <v>37569.4</v>
      </c>
      <c r="G50" s="38"/>
      <c r="H50" s="23">
        <v>21555.279999999999</v>
      </c>
      <c r="I50" s="20" t="s">
        <v>18</v>
      </c>
      <c r="J50" s="20">
        <v>1</v>
      </c>
      <c r="K50" s="20">
        <v>1</v>
      </c>
    </row>
  </sheetData>
  <mergeCells count="2">
    <mergeCell ref="B2:F2"/>
    <mergeCell ref="G2:H2"/>
  </mergeCells>
  <conditionalFormatting sqref="B9:B150 D9:D150 F9:F150 H9:H150">
    <cfRule type="expression" dxfId="16" priority="1" stopIfTrue="1">
      <formula>$I9="TOTAL"</formula>
    </cfRule>
    <cfRule type="expression" dxfId="18" priority="2" stopIfTrue="1">
      <formula>AND($J9=$K9,$I9="NORMAL")</formula>
    </cfRule>
    <cfRule type="expression" dxfId="17" priority="4" stopIfTrue="1">
      <formula>AND($K9=1,$I9="NORMAL")</formula>
    </cfRule>
  </conditionalFormatting>
  <conditionalFormatting sqref="B9:B150">
    <cfRule type="expression" dxfId="15" priority="3" stopIfTrue="1">
      <formula>AND($K9&gt;=2,$J9&lt;&gt;$K9,$I9="NORMAL")</formula>
    </cfRule>
  </conditionalFormatting>
  <pageMargins left="0.7" right="0.7" top="0.75" bottom="0.75" header="0.3" footer="0.3"/>
  <pageSetup paperSize="9" scale="78" fitToHeight="0"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3F276-1B4A-4800-9F95-0A38348CCBEE}">
  <dimension ref="B1:D4"/>
  <sheetViews>
    <sheetView workbookViewId="0">
      <selection activeCell="C13" sqref="C13"/>
    </sheetView>
  </sheetViews>
  <sheetFormatPr defaultRowHeight="15.75" x14ac:dyDescent="0.25"/>
  <cols>
    <col min="2" max="2" width="20.125" bestFit="1" customWidth="1"/>
  </cols>
  <sheetData>
    <row r="1" spans="2:4" s="20" customFormat="1" ht="19.5" thickBot="1" x14ac:dyDescent="0.35">
      <c r="B1" s="22" t="s">
        <v>12</v>
      </c>
      <c r="C1" s="22"/>
      <c r="D1" s="22"/>
    </row>
    <row r="2" spans="2:4" s="20" customFormat="1" x14ac:dyDescent="0.25"/>
    <row r="3" spans="2:4" x14ac:dyDescent="0.25">
      <c r="B3" s="42" t="s">
        <v>89</v>
      </c>
      <c r="C3" s="42" t="s">
        <v>87</v>
      </c>
      <c r="D3" s="42" t="s">
        <v>88</v>
      </c>
    </row>
    <row r="4" spans="2:4" x14ac:dyDescent="0.25">
      <c r="B4" s="43" t="s">
        <v>86</v>
      </c>
      <c r="C4" s="44">
        <v>75</v>
      </c>
      <c r="D4" s="45">
        <f>((-Dem.Resultados!F13-Dem.Resultados!F14-Dem.Resultados!F15-Dem.Resultados!F23-Dem.Resultados!F25-Dem.Resultados!F28)/12)/C4</f>
        <v>219.89588888888892</v>
      </c>
    </row>
  </sheetData>
  <mergeCells count="1">
    <mergeCell ref="B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Balanço</vt:lpstr>
      <vt:lpstr>Dem.Resultados</vt:lpstr>
      <vt:lpstr>Fluxos de Caixa</vt:lpstr>
      <vt:lpstr>Custo Médio por utente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 Pinho</dc:creator>
  <cp:lastModifiedBy>users</cp:lastModifiedBy>
  <cp:lastPrinted>2020-10-27T18:17:51Z</cp:lastPrinted>
  <dcterms:created xsi:type="dcterms:W3CDTF">2015-11-15T16:02:57Z</dcterms:created>
  <dcterms:modified xsi:type="dcterms:W3CDTF">2020-10-27T18:18:04Z</dcterms:modified>
</cp:coreProperties>
</file>